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RODUIT DIGITAL\"/>
    </mc:Choice>
  </mc:AlternateContent>
  <xr:revisionPtr revIDLastSave="0" documentId="8_{36C9CAE3-87E7-4318-890B-D388B62D5F1F}" xr6:coauthVersionLast="47" xr6:coauthVersionMax="47" xr10:uidLastSave="{00000000-0000-0000-0000-000000000000}"/>
  <bookViews>
    <workbookView xWindow="-110" yWindow="-110" windowWidth="19420" windowHeight="10300" firstSheet="1" activeTab="3" xr2:uid="{641AB5AD-AF41-49D8-BF51-0D4BDB4C6B94}"/>
  </bookViews>
  <sheets>
    <sheet name="TCD" sheetId="4" state="hidden" r:id="rId1"/>
    <sheet name="DATA BASE" sheetId="1" r:id="rId2"/>
    <sheet name="Feuil1 (2)" sheetId="2" state="hidden" r:id="rId3"/>
    <sheet name="TDB" sheetId="3" r:id="rId4"/>
  </sheets>
  <externalReferences>
    <externalReference r:id="rId5"/>
    <externalReference r:id="rId6"/>
  </externalReferences>
  <definedNames>
    <definedName name="DonnéesExternes_2" localSheetId="1" hidden="1">'DATA BASE'!$A$6:$P$46</definedName>
    <definedName name="Resultat">[1]Liste!$A$1:$A$5</definedName>
    <definedName name="Segment_EFFICACITE">#N/A</definedName>
    <definedName name="Segment_NUMERO_PRCOCESSUS">#N/A</definedName>
    <definedName name="Segment_Statut_PDCA">#N/A</definedName>
  </definedNames>
  <calcPr calcId="191029"/>
  <pivotCaches>
    <pivotCache cacheId="0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7" i="1"/>
  <c r="B2" i="4"/>
  <c r="H2" i="4"/>
  <c r="R2" i="4"/>
  <c r="E2" i="4"/>
  <c r="O5" i="4" l="1"/>
  <c r="O6" i="4"/>
  <c r="O7" i="4"/>
  <c r="O8" i="4"/>
  <c r="O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A10752-20A8-4656-A6EE-281217404F22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<sst xmlns="http://schemas.openxmlformats.org/spreadsheetml/2006/main" count="625" uniqueCount="205">
  <si>
    <t>Avancement (%)</t>
  </si>
  <si>
    <t>Mauvaise coordination</t>
  </si>
  <si>
    <t>Traoré Souleymane</t>
  </si>
  <si>
    <t>Indicateur 1</t>
  </si>
  <si>
    <t>Haute</t>
  </si>
  <si>
    <t>Aucun commentaire</t>
  </si>
  <si>
    <t>Zongo Idrissa</t>
  </si>
  <si>
    <t>Indicateur 2</t>
  </si>
  <si>
    <t>Basse</t>
  </si>
  <si>
    <t>Résistance au changement</t>
  </si>
  <si>
    <t>Ouedraogo Aboubacar</t>
  </si>
  <si>
    <t>Indicateur 3</t>
  </si>
  <si>
    <t>Besoin de formation</t>
  </si>
  <si>
    <t>Indicateur 4</t>
  </si>
  <si>
    <t>Aucun problème</t>
  </si>
  <si>
    <t>Indicateur 5</t>
  </si>
  <si>
    <t>Indicateur 6</t>
  </si>
  <si>
    <t>Kaboré Mariam</t>
  </si>
  <si>
    <t>Indicateur 7</t>
  </si>
  <si>
    <t>Manque de ressources</t>
  </si>
  <si>
    <t>Indicateur 8</t>
  </si>
  <si>
    <t>Indicateur 9</t>
  </si>
  <si>
    <t>Budget insuffisant</t>
  </si>
  <si>
    <t>Indicateur 10</t>
  </si>
  <si>
    <t>Indicateur 11</t>
  </si>
  <si>
    <t>Sanou Aminata</t>
  </si>
  <si>
    <t>Indicateur 12</t>
  </si>
  <si>
    <t>Délai dépassé</t>
  </si>
  <si>
    <t>Indicateur 13</t>
  </si>
  <si>
    <t>Indicateur 14</t>
  </si>
  <si>
    <t>Indicateur 15</t>
  </si>
  <si>
    <t>Indicateur 16</t>
  </si>
  <si>
    <t>Indicateur 17</t>
  </si>
  <si>
    <t>Indicateur 18</t>
  </si>
  <si>
    <t>Indicateur 19</t>
  </si>
  <si>
    <t>Indicateur 20</t>
  </si>
  <si>
    <t>Problème technique</t>
  </si>
  <si>
    <t>Indicateur 21</t>
  </si>
  <si>
    <t>Indicateur 22</t>
  </si>
  <si>
    <t>Indicateur 23</t>
  </si>
  <si>
    <t>Indicateur 24</t>
  </si>
  <si>
    <t>Indicateur 25</t>
  </si>
  <si>
    <t>Indicateur 26</t>
  </si>
  <si>
    <t>Indicateur 27</t>
  </si>
  <si>
    <t>Indicateur 28</t>
  </si>
  <si>
    <t>Indicateur 29</t>
  </si>
  <si>
    <t>Indicateur 30</t>
  </si>
  <si>
    <t>Indicateur 31</t>
  </si>
  <si>
    <t>Indicateur 32</t>
  </si>
  <si>
    <t>Indicateur 33</t>
  </si>
  <si>
    <t>Indicateur 34</t>
  </si>
  <si>
    <t>Indicateur 35</t>
  </si>
  <si>
    <t>Indicateur 36</t>
  </si>
  <si>
    <t>Indicateur 37</t>
  </si>
  <si>
    <t>Indicateur 38</t>
  </si>
  <si>
    <t>Indicateur 39</t>
  </si>
  <si>
    <t>Indicateur 40</t>
  </si>
  <si>
    <t>Étape PDCA</t>
  </si>
  <si>
    <t>Explication</t>
  </si>
  <si>
    <t>Plan (P)</t>
  </si>
  <si>
    <t>L'action est en phase de planification (définition des objectifs, identification des ressources, élaboration du plan d’action).</t>
  </si>
  <si>
    <t>Do (D)</t>
  </si>
  <si>
    <t>L'action est en cours de mise en œuvre, mais il reste encore du travail à accomplir.</t>
  </si>
  <si>
    <t>Check (C)</t>
  </si>
  <si>
    <t>L'action est en phase de vérification et de contrôle pour s'assurer que les objectifs sont atteints.</t>
  </si>
  <si>
    <t>Act (A)</t>
  </si>
  <si>
    <t>L'action est terminée ou en phase d’amélioration et de mise en place des actions correctives si nécessaire.</t>
  </si>
  <si>
    <t>Étiquettes de lignes</t>
  </si>
  <si>
    <t>Total général</t>
  </si>
  <si>
    <t>Nombre de ID Action</t>
  </si>
  <si>
    <t>Niveau de Priorité</t>
  </si>
  <si>
    <t>Description</t>
  </si>
  <si>
    <t>Délai Recommandé</t>
  </si>
  <si>
    <t>Code Couleur</t>
  </si>
  <si>
    <t>Action urgente et critique, impact fort. Doit être traitée immédiatement.</t>
  </si>
  <si>
    <t>Moins de 48h</t>
  </si>
  <si>
    <t>Action importante mais non urgente, nécessite un suivi rapide.</t>
  </si>
  <si>
    <t>5 à 10 jours</t>
  </si>
  <si>
    <t>Action à faible impact, peut être planifiée à long terme.</t>
  </si>
  <si>
    <t>1 mois ou plus</t>
  </si>
  <si>
    <t>À évaluer selon les nouvelles exigences et priorités.</t>
  </si>
  <si>
    <r>
      <t xml:space="preserve"> </t>
    </r>
    <r>
      <rPr>
        <b/>
        <sz val="11"/>
        <color theme="1"/>
        <rFont val="Calibri"/>
        <family val="2"/>
        <scheme val="minor"/>
      </rPr>
      <t>Moyenne</t>
    </r>
  </si>
  <si>
    <r>
      <t xml:space="preserve"> </t>
    </r>
    <r>
      <rPr>
        <b/>
        <sz val="11"/>
        <color theme="1"/>
        <rFont val="Calibri"/>
        <family val="2"/>
        <scheme val="minor"/>
      </rPr>
      <t>Non Défini</t>
    </r>
  </si>
  <si>
    <t>Rouge</t>
  </si>
  <si>
    <t>Orange</t>
  </si>
  <si>
    <t>Vert</t>
  </si>
  <si>
    <t>Blanc</t>
  </si>
  <si>
    <t>Mois</t>
  </si>
  <si>
    <t>Produit non conforme</t>
  </si>
  <si>
    <t>Audit</t>
  </si>
  <si>
    <t>Revue de direction</t>
  </si>
  <si>
    <t>Autre</t>
  </si>
  <si>
    <t>Réclamation client</t>
  </si>
  <si>
    <t>ORIGINE DE LA NON CONFORMITE</t>
  </si>
  <si>
    <t>CAUSES RACINE</t>
  </si>
  <si>
    <t>SOLUTION PROPOSES</t>
  </si>
  <si>
    <t>DATE BUTOIRE</t>
  </si>
  <si>
    <t>RESPONSABLE</t>
  </si>
  <si>
    <t>NOMBRE DE JOURS RESTANT</t>
  </si>
  <si>
    <t>INDICATEUR DE SUIVI</t>
  </si>
  <si>
    <t>STATUT PDCA</t>
  </si>
  <si>
    <t>AVANCEMENT (%)</t>
  </si>
  <si>
    <t>COMMENTAIRE</t>
  </si>
  <si>
    <t>CORRECTION APPORTE</t>
  </si>
  <si>
    <t>ECART CONSTATE</t>
  </si>
  <si>
    <t>EFFICACITE</t>
  </si>
  <si>
    <t>OUI</t>
  </si>
  <si>
    <t>NON</t>
  </si>
  <si>
    <t>ACTION EN COURS</t>
  </si>
  <si>
    <t>NUM-001</t>
  </si>
  <si>
    <t>NUM-002</t>
  </si>
  <si>
    <t>NUM-003</t>
  </si>
  <si>
    <t>NUM-004</t>
  </si>
  <si>
    <t>NUM-005</t>
  </si>
  <si>
    <t>NUM-006</t>
  </si>
  <si>
    <t>NUM-007</t>
  </si>
  <si>
    <t>NUM-008</t>
  </si>
  <si>
    <t>NUM-009</t>
  </si>
  <si>
    <t>NUM-010</t>
  </si>
  <si>
    <t>NUM-011</t>
  </si>
  <si>
    <t>NUM-012</t>
  </si>
  <si>
    <t>NUM-013</t>
  </si>
  <si>
    <t>NUM-014</t>
  </si>
  <si>
    <t>NUM-015</t>
  </si>
  <si>
    <t>NUM-016</t>
  </si>
  <si>
    <t>NUM-017</t>
  </si>
  <si>
    <t>NUM-018</t>
  </si>
  <si>
    <t>NUM-019</t>
  </si>
  <si>
    <t>NUM-020</t>
  </si>
  <si>
    <t>NUM-021</t>
  </si>
  <si>
    <t>NUM-022</t>
  </si>
  <si>
    <t>NUM-023</t>
  </si>
  <si>
    <t>NUM-024</t>
  </si>
  <si>
    <t>NUM-025</t>
  </si>
  <si>
    <t>NUM-026</t>
  </si>
  <si>
    <t>NUM-027</t>
  </si>
  <si>
    <t>NUM-028</t>
  </si>
  <si>
    <t>NUM-029</t>
  </si>
  <si>
    <t>NUM-030</t>
  </si>
  <si>
    <t>NUM-031</t>
  </si>
  <si>
    <t>NUM-032</t>
  </si>
  <si>
    <t>NUM-033</t>
  </si>
  <si>
    <t>NUM-034</t>
  </si>
  <si>
    <t>NUM-035</t>
  </si>
  <si>
    <t>NUM-036</t>
  </si>
  <si>
    <t>NUM-037</t>
  </si>
  <si>
    <t>NUM-038</t>
  </si>
  <si>
    <t>NUM-039</t>
  </si>
  <si>
    <t>NUM-040</t>
  </si>
  <si>
    <t>NUMERO FEDAC</t>
  </si>
  <si>
    <t>Mise en place d’un tableau de coordination hebdomadaire</t>
  </si>
  <si>
    <t>Absence de réunion de suivi entre les départements</t>
  </si>
  <si>
    <t>Instaurer une réunion hebdomadaire et un responsable coordination</t>
  </si>
  <si>
    <t>Session de sensibilisation au changement</t>
  </si>
  <si>
    <t>Manque de communication sur les nouvelles directives</t>
  </si>
  <si>
    <t>Organiser des ateliers d’accompagnement au changement</t>
  </si>
  <si>
    <t>Organisation d’une formation ciblée</t>
  </si>
  <si>
    <t>Absence de compétence sur le sujet</t>
  </si>
  <si>
    <t>Plan de formation annuel par poste</t>
  </si>
  <si>
    <t>Aucune action requise</t>
  </si>
  <si>
    <t>Situation maîtrisée</t>
  </si>
  <si>
    <t>Maintenir les bonnes pratiques</t>
  </si>
  <si>
    <t>Affectation de ressources supplémentaires</t>
  </si>
  <si>
    <t>Sous-estimation des besoins matériels et humains</t>
  </si>
  <si>
    <t>Revoir le dimensionnement des équipes et des moyens</t>
  </si>
  <si>
    <t>Analyse en cours pour correction</t>
  </si>
  <si>
    <t>Cause en cours d'identification</t>
  </si>
  <si>
    <t>Mener un diagnostic approfondi</t>
  </si>
  <si>
    <t>Nombre de NUMERO FEDAC</t>
  </si>
  <si>
    <t>Processus</t>
  </si>
  <si>
    <t>Numéro d’ordre</t>
  </si>
  <si>
    <t>M-01</t>
  </si>
  <si>
    <t>M-02</t>
  </si>
  <si>
    <t>M-03</t>
  </si>
  <si>
    <t>M-04</t>
  </si>
  <si>
    <t>O-01</t>
  </si>
  <si>
    <t>O-02</t>
  </si>
  <si>
    <t>O-03</t>
  </si>
  <si>
    <t>O-04</t>
  </si>
  <si>
    <t>O-05</t>
  </si>
  <si>
    <t>S-01</t>
  </si>
  <si>
    <t>S-02</t>
  </si>
  <si>
    <t>S-03</t>
  </si>
  <si>
    <t>S-04</t>
  </si>
  <si>
    <t>S-05</t>
  </si>
  <si>
    <t xml:space="preserve"> PROCESSUS</t>
  </si>
  <si>
    <t>NUMERO PRCOCESSUS</t>
  </si>
  <si>
    <t>Moyenne de AVANCEMENT (%)</t>
  </si>
  <si>
    <t>Moyenne de NOMBRE DE JOURS RESTANT</t>
  </si>
  <si>
    <t>BASE DE DONNEE : VEUILLEZ SAISIR LES DONNÉES</t>
  </si>
  <si>
    <t xml:space="preserve">                                        TABLEAU DE BORD DE SUIVI DES ACTIONS</t>
  </si>
  <si>
    <t>Processus 01</t>
  </si>
  <si>
    <t>Processus 02</t>
  </si>
  <si>
    <t>Processus 03</t>
  </si>
  <si>
    <t>Processus 04</t>
  </si>
  <si>
    <t>Processus 05</t>
  </si>
  <si>
    <t>Processus 06</t>
  </si>
  <si>
    <t>Processus 07</t>
  </si>
  <si>
    <t>Processus 08</t>
  </si>
  <si>
    <t>Processus 09</t>
  </si>
  <si>
    <t>Processus 10</t>
  </si>
  <si>
    <t>Processus 11</t>
  </si>
  <si>
    <t>Processus 12</t>
  </si>
  <si>
    <t>Processus 13</t>
  </si>
  <si>
    <t>Processus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</si>
</sst>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0"/>
      <name val="Arial Rounded MT Bold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9" fontId="0" fillId="0" borderId="1" xfId="0" applyNumberFormat="1" applyBorder="1"/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9" fontId="0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9" fontId="0" fillId="0" borderId="0" xfId="1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9" fontId="0" fillId="3" borderId="0" xfId="1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9" fontId="0" fillId="4" borderId="3" xfId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5" xfId="0" pivotButton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7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center" vertical="center"/>
    </xf>
  </cellXfs>
  <cellStyles count="4">
    <cellStyle name="Normal" xfId="0" builtinId="0"/>
    <cellStyle name="Normal 2" xfId="3" xr:uid="{AE669495-48CF-42D8-AD62-CB2DF7D6806A}"/>
    <cellStyle name="Normal 3" xfId="2" xr:uid="{0996D654-6C6B-4050-9CF8-684BF3381784}"/>
    <cellStyle name="Pourcentage" xfId="1" builtinId="5"/>
  </cellStyles>
  <dxfs count="63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 DES ACTIONSE ISO 9001.xlsx]TCD!par responsable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Nombre d'actions par responsable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4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4788831"/>
        <c:axId val="974782591"/>
      </c:barChart>
      <c:catAx>
        <c:axId val="97478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782591"/>
        <c:crosses val="autoZero"/>
        <c:auto val="1"/>
        <c:lblAlgn val="ctr"/>
        <c:lblOffset val="100"/>
        <c:noMultiLvlLbl val="0"/>
      </c:catAx>
      <c:valAx>
        <c:axId val="974782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7478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 DES ACTIONSE ISO 9001.xlsx]TCD!par niveau de priorite</c:name>
    <c:fmtId val="1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NOMBRE DE NON CONFORMITE/PROCESSUS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TCD!$E$3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TCD!$D$4:$D$14</c:f>
              <c:strCache>
                <c:ptCount val="1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O-01</c:v>
                </c:pt>
                <c:pt idx="5">
                  <c:v>O-02</c:v>
                </c:pt>
                <c:pt idx="6">
                  <c:v>O-03</c:v>
                </c:pt>
                <c:pt idx="7">
                  <c:v>O-04</c:v>
                </c:pt>
                <c:pt idx="8">
                  <c:v>O-05</c:v>
                </c:pt>
                <c:pt idx="9">
                  <c:v>S-05</c:v>
                </c:pt>
              </c:strCache>
            </c:strRef>
          </c:cat>
          <c:val>
            <c:numRef>
              <c:f>TCD!$E$4:$E$14</c:f>
              <c:numCache>
                <c:formatCode>General</c:formatCode>
                <c:ptCount val="10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F-4020-9E75-3A4BD5A8CF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0703920"/>
        <c:axId val="830701520"/>
      </c:barChart>
      <c:catAx>
        <c:axId val="83070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01520"/>
        <c:crosses val="autoZero"/>
        <c:auto val="1"/>
        <c:lblAlgn val="ctr"/>
        <c:lblOffset val="100"/>
        <c:noMultiLvlLbl val="0"/>
      </c:catAx>
      <c:valAx>
        <c:axId val="830701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070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 DES ACTIONSE ISO 9001.xlsx]TCD!par mois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TAUX MOYEN DE TRAITEMENT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TCD!$H$3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TCD!$G$4:$G$14</c:f>
              <c:strCache>
                <c:ptCount val="10"/>
                <c:pt idx="0">
                  <c:v>M-01</c:v>
                </c:pt>
                <c:pt idx="1">
                  <c:v>M-02</c:v>
                </c:pt>
                <c:pt idx="2">
                  <c:v>M-03</c:v>
                </c:pt>
                <c:pt idx="3">
                  <c:v>M-04</c:v>
                </c:pt>
                <c:pt idx="4">
                  <c:v>O-01</c:v>
                </c:pt>
                <c:pt idx="5">
                  <c:v>O-02</c:v>
                </c:pt>
                <c:pt idx="6">
                  <c:v>O-03</c:v>
                </c:pt>
                <c:pt idx="7">
                  <c:v>O-04</c:v>
                </c:pt>
                <c:pt idx="8">
                  <c:v>O-05</c:v>
                </c:pt>
                <c:pt idx="9">
                  <c:v>S-05</c:v>
                </c:pt>
              </c:strCache>
            </c:strRef>
          </c:cat>
          <c:val>
            <c:numRef>
              <c:f>TCD!$H$4:$H$14</c:f>
              <c:numCache>
                <c:formatCode>0%</c:formatCode>
                <c:ptCount val="10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0.79999999999999993</c:v>
                </c:pt>
                <c:pt idx="4">
                  <c:v>0.2</c:v>
                </c:pt>
                <c:pt idx="5">
                  <c:v>1</c:v>
                </c:pt>
                <c:pt idx="6">
                  <c:v>0.67999999999999994</c:v>
                </c:pt>
                <c:pt idx="7">
                  <c:v>0.8666666666666667</c:v>
                </c:pt>
                <c:pt idx="8">
                  <c:v>0.6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C-44C4-99CC-10FB0A7C55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1363440"/>
        <c:axId val="1761363920"/>
      </c:barChart>
      <c:catAx>
        <c:axId val="176136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363920"/>
        <c:crosses val="autoZero"/>
        <c:auto val="1"/>
        <c:lblAlgn val="ctr"/>
        <c:lblOffset val="100"/>
        <c:noMultiLvlLbl val="0"/>
      </c:catAx>
      <c:valAx>
        <c:axId val="17613639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136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 DES ACTIONSE ISO 9001.xlsx]TCD!PAR SOURCE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NOMBRE ECART PAR SOURCE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7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TCD!$U$3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TCD!$T$4:$T$9</c:f>
              <c:strCache>
                <c:ptCount val="5"/>
                <c:pt idx="0">
                  <c:v>Audit</c:v>
                </c:pt>
                <c:pt idx="1">
                  <c:v>Autre</c:v>
                </c:pt>
                <c:pt idx="2">
                  <c:v>Produit non conforme</c:v>
                </c:pt>
                <c:pt idx="3">
                  <c:v>Réclamation client</c:v>
                </c:pt>
                <c:pt idx="4">
                  <c:v>Revue de direction</c:v>
                </c:pt>
              </c:strCache>
            </c:strRef>
          </c:cat>
          <c:val>
            <c:numRef>
              <c:f>TCD!$U$4:$U$9</c:f>
              <c:numCache>
                <c:formatCode>General</c:formatCode>
                <c:ptCount val="5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2-4F86-B379-06381C2DA3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57348464"/>
        <c:axId val="1757350864"/>
      </c:barChart>
      <c:catAx>
        <c:axId val="175734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350864"/>
        <c:crosses val="autoZero"/>
        <c:auto val="1"/>
        <c:lblAlgn val="ctr"/>
        <c:lblOffset val="100"/>
        <c:noMultiLvlLbl val="0"/>
      </c:catAx>
      <c:valAx>
        <c:axId val="1757350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5734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DB!A1"/><Relationship Id="rId2" Type="http://schemas.openxmlformats.org/officeDocument/2006/relationships/image" Target="../media/image1.png"/><Relationship Id="rId1" Type="http://schemas.openxmlformats.org/officeDocument/2006/relationships/hyperlink" Target="#'DATA BASE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4.png"/><Relationship Id="rId7" Type="http://schemas.openxmlformats.org/officeDocument/2006/relationships/chart" Target="../charts/chart3.xml"/><Relationship Id="rId12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11" Type="http://schemas.openxmlformats.org/officeDocument/2006/relationships/hyperlink" Target="#TDB!A1"/><Relationship Id="rId5" Type="http://schemas.openxmlformats.org/officeDocument/2006/relationships/image" Target="../media/image6.png"/><Relationship Id="rId10" Type="http://schemas.openxmlformats.org/officeDocument/2006/relationships/image" Target="../media/image1.png"/><Relationship Id="rId4" Type="http://schemas.openxmlformats.org/officeDocument/2006/relationships/image" Target="../media/image5.png"/><Relationship Id="rId9" Type="http://schemas.openxmlformats.org/officeDocument/2006/relationships/hyperlink" Target="#'DATA BAS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200819</xdr:colOff>
      <xdr:row>3</xdr:row>
      <xdr:rowOff>45420</xdr:rowOff>
    </xdr:from>
    <xdr:to>
      <xdr:col>2</xdr:col>
      <xdr:colOff>538338</xdr:colOff>
      <xdr:row>3</xdr:row>
      <xdr:rowOff>336549</xdr:rowOff>
    </xdr:to>
    <xdr:pic>
      <xdr:nvPicPr>
        <xdr:cNvPr id="4" name="Image 3" descr="Base de données - Icônes la technologie gratuit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045B8-E93A-4EE1-AB9E-45109F94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569" y="1188420"/>
          <a:ext cx="337519" cy="29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913122</xdr:colOff>
      <xdr:row>3</xdr:row>
      <xdr:rowOff>64560</xdr:rowOff>
    </xdr:from>
    <xdr:to>
      <xdr:col>2</xdr:col>
      <xdr:colOff>1259729</xdr:colOff>
      <xdr:row>3</xdr:row>
      <xdr:rowOff>351096</xdr:rowOff>
    </xdr:to>
    <xdr:pic>
      <xdr:nvPicPr>
        <xdr:cNvPr id="8" name="Image 7" descr="Tableau de bord - Icônes affaires et finances gratuit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E3E441-0FC0-4D2F-B573-3295134A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72" y="1207560"/>
          <a:ext cx="346607" cy="28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61912</xdr:colOff>
      <xdr:row>3</xdr:row>
      <xdr:rowOff>31751</xdr:rowOff>
    </xdr:from>
    <xdr:to>
      <xdr:col>2</xdr:col>
      <xdr:colOff>650610</xdr:colOff>
      <xdr:row>3</xdr:row>
      <xdr:rowOff>381000</xdr:rowOff>
    </xdr:to>
    <xdr:sp macro="" textlink="">
      <xdr:nvSpPr>
        <xdr:cNvPr id="10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78D20-70EA-42A7-AE35-72EAAC2C0EA4}"/>
            </a:ext>
          </a:extLst>
        </xdr:cNvPr>
        <xdr:cNvSpPr/>
      </xdr:nvSpPr>
      <xdr:spPr>
        <a:xfrm>
          <a:off x="2760662" y="1174751"/>
          <a:ext cx="588698" cy="349249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791633</xdr:colOff>
      <xdr:row>3</xdr:row>
      <xdr:rowOff>31750</xdr:rowOff>
    </xdr:from>
    <xdr:to>
      <xdr:col>3</xdr:col>
      <xdr:colOff>2381</xdr:colOff>
      <xdr:row>3</xdr:row>
      <xdr:rowOff>368300</xdr:rowOff>
    </xdr:to>
    <xdr:sp macro="" textlink="">
      <xdr:nvSpPr>
        <xdr:cNvPr id="11" name="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50333E-0474-4AEA-B589-73052358F17F}"/>
            </a:ext>
          </a:extLst>
        </xdr:cNvPr>
        <xdr:cNvSpPr/>
      </xdr:nvSpPr>
      <xdr:spPr>
        <a:xfrm>
          <a:off x="3490383" y="1174750"/>
          <a:ext cx="588698" cy="3365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49741</xdr:colOff>
      <xdr:row>2</xdr:row>
      <xdr:rowOff>30162</xdr:rowOff>
    </xdr:from>
    <xdr:to>
      <xdr:col>3</xdr:col>
      <xdr:colOff>682624</xdr:colOff>
      <xdr:row>5</xdr:row>
      <xdr:rowOff>2381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8AD6465A-8F83-A3A2-65D7-3EF30390CB9F}"/>
            </a:ext>
          </a:extLst>
        </xdr:cNvPr>
        <xdr:cNvSpPr/>
      </xdr:nvSpPr>
      <xdr:spPr>
        <a:xfrm>
          <a:off x="49741" y="215370"/>
          <a:ext cx="2156883" cy="527844"/>
        </a:xfrm>
        <a:prstGeom prst="roundRect">
          <a:avLst>
            <a:gd name="adj" fmla="val 12460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12169</xdr:colOff>
      <xdr:row>2</xdr:row>
      <xdr:rowOff>73819</xdr:rowOff>
    </xdr:from>
    <xdr:to>
      <xdr:col>2</xdr:col>
      <xdr:colOff>523874</xdr:colOff>
      <xdr:row>4</xdr:row>
      <xdr:rowOff>137318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DF1E7C-393A-B20E-4D06-7DE177625B20}"/>
            </a:ext>
          </a:extLst>
        </xdr:cNvPr>
        <xdr:cNvSpPr/>
      </xdr:nvSpPr>
      <xdr:spPr>
        <a:xfrm>
          <a:off x="1790169" y="333111"/>
          <a:ext cx="1273705" cy="433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bg1"/>
              </a:solidFill>
            </a:rPr>
            <a:t>NOMBRE TOTAL DE</a:t>
          </a:r>
          <a:r>
            <a:rPr lang="en-US" sz="1100" b="1" baseline="0">
              <a:solidFill>
                <a:schemeClr val="bg1"/>
              </a:solidFill>
            </a:rPr>
            <a:t> NON CONFT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428625</xdr:colOff>
      <xdr:row>2</xdr:row>
      <xdr:rowOff>40745</xdr:rowOff>
    </xdr:from>
    <xdr:to>
      <xdr:col>10</xdr:col>
      <xdr:colOff>740834</xdr:colOff>
      <xdr:row>5</xdr:row>
      <xdr:rowOff>12964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D0DA0C20-EB9E-9045-CB2C-37EDB7D3DC99}"/>
            </a:ext>
          </a:extLst>
        </xdr:cNvPr>
        <xdr:cNvSpPr/>
      </xdr:nvSpPr>
      <xdr:spPr>
        <a:xfrm>
          <a:off x="6900333" y="300037"/>
          <a:ext cx="2820459" cy="527844"/>
        </a:xfrm>
        <a:prstGeom prst="roundRect">
          <a:avLst>
            <a:gd name="adj" fmla="val 12460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232834</xdr:colOff>
      <xdr:row>2</xdr:row>
      <xdr:rowOff>35453</xdr:rowOff>
    </xdr:from>
    <xdr:to>
      <xdr:col>7</xdr:col>
      <xdr:colOff>254000</xdr:colOff>
      <xdr:row>5</xdr:row>
      <xdr:rowOff>7672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29D4CE95-F23A-B5A1-F0AB-0090AC2921C2}"/>
            </a:ext>
          </a:extLst>
        </xdr:cNvPr>
        <xdr:cNvSpPr/>
      </xdr:nvSpPr>
      <xdr:spPr>
        <a:xfrm>
          <a:off x="4365626" y="294745"/>
          <a:ext cx="2360082" cy="527844"/>
        </a:xfrm>
        <a:prstGeom prst="roundRect">
          <a:avLst>
            <a:gd name="adj" fmla="val 12460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174625</xdr:colOff>
      <xdr:row>2</xdr:row>
      <xdr:rowOff>73819</xdr:rowOff>
    </xdr:from>
    <xdr:to>
      <xdr:col>6</xdr:col>
      <xdr:colOff>10584</xdr:colOff>
      <xdr:row>4</xdr:row>
      <xdr:rowOff>137319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48EB150-3191-8B04-492C-759692321A6D}"/>
            </a:ext>
          </a:extLst>
        </xdr:cNvPr>
        <xdr:cNvSpPr/>
      </xdr:nvSpPr>
      <xdr:spPr>
        <a:xfrm>
          <a:off x="4307417" y="333111"/>
          <a:ext cx="1412875" cy="433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050" b="1">
              <a:solidFill>
                <a:schemeClr val="bg1"/>
              </a:solidFill>
              <a:latin typeface="+mn-lt"/>
              <a:ea typeface="+mn-ea"/>
              <a:cs typeface="+mn-cs"/>
            </a:rPr>
            <a:t>AVANCEMENT </a:t>
          </a:r>
        </a:p>
        <a:p>
          <a:pPr marL="0" indent="0" algn="l"/>
          <a:r>
            <a:rPr lang="en-US" sz="1050" b="1">
              <a:solidFill>
                <a:schemeClr val="bg1"/>
              </a:solidFill>
              <a:latin typeface="+mn-lt"/>
              <a:ea typeface="+mn-ea"/>
              <a:cs typeface="+mn-cs"/>
            </a:rPr>
            <a:t>MOYEN DES ACTIONS</a:t>
          </a:r>
        </a:p>
      </xdr:txBody>
    </xdr:sp>
    <xdr:clientData/>
  </xdr:twoCellAnchor>
  <xdr:twoCellAnchor>
    <xdr:from>
      <xdr:col>7</xdr:col>
      <xdr:colOff>365124</xdr:colOff>
      <xdr:row>2</xdr:row>
      <xdr:rowOff>47360</xdr:rowOff>
    </xdr:from>
    <xdr:to>
      <xdr:col>9</xdr:col>
      <xdr:colOff>243417</xdr:colOff>
      <xdr:row>4</xdr:row>
      <xdr:rowOff>110860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BB63DE-F6E8-B2CE-40CD-7AA8C6283AFE}"/>
            </a:ext>
          </a:extLst>
        </xdr:cNvPr>
        <xdr:cNvSpPr/>
      </xdr:nvSpPr>
      <xdr:spPr>
        <a:xfrm>
          <a:off x="6836832" y="851693"/>
          <a:ext cx="1344085" cy="4339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050" b="1">
              <a:solidFill>
                <a:schemeClr val="bg1"/>
              </a:solidFill>
              <a:latin typeface="+mn-lt"/>
              <a:ea typeface="+mn-ea"/>
              <a:cs typeface="+mn-cs"/>
            </a:rPr>
            <a:t>DUREE MOYEN RESTANT EN JOURS</a:t>
          </a:r>
        </a:p>
      </xdr:txBody>
    </xdr:sp>
    <xdr:clientData/>
  </xdr:twoCellAnchor>
  <xdr:twoCellAnchor>
    <xdr:from>
      <xdr:col>2</xdr:col>
      <xdr:colOff>460375</xdr:colOff>
      <xdr:row>2</xdr:row>
      <xdr:rowOff>66145</xdr:rowOff>
    </xdr:from>
    <xdr:to>
      <xdr:col>2</xdr:col>
      <xdr:colOff>506094</xdr:colOff>
      <xdr:row>4</xdr:row>
      <xdr:rowOff>165364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DE20910-DA9D-53C8-8113-77A5F2DDB2D6}"/>
            </a:ext>
          </a:extLst>
        </xdr:cNvPr>
        <xdr:cNvSpPr/>
      </xdr:nvSpPr>
      <xdr:spPr>
        <a:xfrm>
          <a:off x="3000375" y="325437"/>
          <a:ext cx="45719" cy="4696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263526</xdr:colOff>
      <xdr:row>2</xdr:row>
      <xdr:rowOff>71702</xdr:rowOff>
    </xdr:from>
    <xdr:to>
      <xdr:col>9</xdr:col>
      <xdr:colOff>309245</xdr:colOff>
      <xdr:row>4</xdr:row>
      <xdr:rowOff>170921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B43370A-A1F7-AA31-0E50-2B8E97D5B00F}"/>
            </a:ext>
          </a:extLst>
        </xdr:cNvPr>
        <xdr:cNvSpPr/>
      </xdr:nvSpPr>
      <xdr:spPr>
        <a:xfrm>
          <a:off x="8201026" y="330994"/>
          <a:ext cx="45719" cy="4696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714904</xdr:colOff>
      <xdr:row>2</xdr:row>
      <xdr:rowOff>57414</xdr:rowOff>
    </xdr:from>
    <xdr:to>
      <xdr:col>5</xdr:col>
      <xdr:colOff>760623</xdr:colOff>
      <xdr:row>4</xdr:row>
      <xdr:rowOff>156633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EBAB26A-C537-6798-0537-0A19F640C32A}"/>
            </a:ext>
          </a:extLst>
        </xdr:cNvPr>
        <xdr:cNvSpPr/>
      </xdr:nvSpPr>
      <xdr:spPr>
        <a:xfrm>
          <a:off x="3762904" y="242622"/>
          <a:ext cx="45719" cy="4696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31750</xdr:colOff>
      <xdr:row>5</xdr:row>
      <xdr:rowOff>47627</xdr:rowOff>
    </xdr:from>
    <xdr:to>
      <xdr:col>7</xdr:col>
      <xdr:colOff>306917</xdr:colOff>
      <xdr:row>14</xdr:row>
      <xdr:rowOff>111910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89CA4B38-5A95-BFBE-420B-C05B4701B047}"/>
            </a:ext>
          </a:extLst>
        </xdr:cNvPr>
        <xdr:cNvSpPr/>
      </xdr:nvSpPr>
      <xdr:spPr>
        <a:xfrm>
          <a:off x="1550458" y="862544"/>
          <a:ext cx="5212292" cy="1731158"/>
        </a:xfrm>
        <a:prstGeom prst="roundRect">
          <a:avLst>
            <a:gd name="adj" fmla="val 902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35985</xdr:colOff>
      <xdr:row>14</xdr:row>
      <xdr:rowOff>169334</xdr:rowOff>
    </xdr:from>
    <xdr:to>
      <xdr:col>7</xdr:col>
      <xdr:colOff>301625</xdr:colOff>
      <xdr:row>24</xdr:row>
      <xdr:rowOff>52916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11477433-9C86-98EB-5574-54F71A5BBEB3}"/>
            </a:ext>
          </a:extLst>
        </xdr:cNvPr>
        <xdr:cNvSpPr/>
      </xdr:nvSpPr>
      <xdr:spPr>
        <a:xfrm>
          <a:off x="1554693" y="2651126"/>
          <a:ext cx="5202765" cy="1735665"/>
        </a:xfrm>
        <a:prstGeom prst="roundRect">
          <a:avLst>
            <a:gd name="adj" fmla="val 902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407459</xdr:colOff>
      <xdr:row>5</xdr:row>
      <xdr:rowOff>57152</xdr:rowOff>
    </xdr:from>
    <xdr:to>
      <xdr:col>10</xdr:col>
      <xdr:colOff>740832</xdr:colOff>
      <xdr:row>14</xdr:row>
      <xdr:rowOff>100541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D0E88B88-DEE7-4068-6715-99D4DC0BCF22}"/>
            </a:ext>
          </a:extLst>
        </xdr:cNvPr>
        <xdr:cNvSpPr/>
      </xdr:nvSpPr>
      <xdr:spPr>
        <a:xfrm>
          <a:off x="6863292" y="872069"/>
          <a:ext cx="2841623" cy="1710264"/>
        </a:xfrm>
        <a:prstGeom prst="roundRect">
          <a:avLst>
            <a:gd name="adj" fmla="val 7235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423334</xdr:colOff>
      <xdr:row>14</xdr:row>
      <xdr:rowOff>158749</xdr:rowOff>
    </xdr:from>
    <xdr:to>
      <xdr:col>10</xdr:col>
      <xdr:colOff>703791</xdr:colOff>
      <xdr:row>24</xdr:row>
      <xdr:rowOff>20108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CD867E8C-EBB7-02AA-18DE-6320D7A24433}"/>
            </a:ext>
          </a:extLst>
        </xdr:cNvPr>
        <xdr:cNvSpPr/>
      </xdr:nvSpPr>
      <xdr:spPr>
        <a:xfrm>
          <a:off x="6879167" y="2640541"/>
          <a:ext cx="2788707" cy="1713442"/>
        </a:xfrm>
        <a:prstGeom prst="roundRect">
          <a:avLst>
            <a:gd name="adj" fmla="val 7235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14818</xdr:colOff>
      <xdr:row>5</xdr:row>
      <xdr:rowOff>66411</xdr:rowOff>
    </xdr:from>
    <xdr:to>
      <xdr:col>10</xdr:col>
      <xdr:colOff>559859</xdr:colOff>
      <xdr:row>6</xdr:row>
      <xdr:rowOff>99484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19A3DEF9-DBB7-BBF8-3FB2-A4F0DD5033B1}"/>
            </a:ext>
          </a:extLst>
        </xdr:cNvPr>
        <xdr:cNvSpPr/>
      </xdr:nvSpPr>
      <xdr:spPr>
        <a:xfrm>
          <a:off x="7089776" y="881328"/>
          <a:ext cx="2349500" cy="2182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900" b="1" u="sng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rPr>
            <a:t>SUIVI DES ACTION</a:t>
          </a:r>
        </a:p>
      </xdr:txBody>
    </xdr:sp>
    <xdr:clientData/>
  </xdr:twoCellAnchor>
  <xdr:twoCellAnchor>
    <xdr:from>
      <xdr:col>0</xdr:col>
      <xdr:colOff>42333</xdr:colOff>
      <xdr:row>2</xdr:row>
      <xdr:rowOff>21166</xdr:rowOff>
    </xdr:from>
    <xdr:to>
      <xdr:col>1</xdr:col>
      <xdr:colOff>5293</xdr:colOff>
      <xdr:row>24</xdr:row>
      <xdr:rowOff>42333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7EEAAB41-3D90-DE92-8F83-889B301D64F2}"/>
            </a:ext>
          </a:extLst>
        </xdr:cNvPr>
        <xdr:cNvSpPr/>
      </xdr:nvSpPr>
      <xdr:spPr>
        <a:xfrm>
          <a:off x="42333" y="280458"/>
          <a:ext cx="1740960" cy="4095750"/>
        </a:xfrm>
        <a:prstGeom prst="roundRect">
          <a:avLst>
            <a:gd name="adj" fmla="val 351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37041</xdr:colOff>
      <xdr:row>14</xdr:row>
      <xdr:rowOff>169334</xdr:rowOff>
    </xdr:from>
    <xdr:to>
      <xdr:col>7</xdr:col>
      <xdr:colOff>333374</xdr:colOff>
      <xdr:row>24</xdr:row>
      <xdr:rowOff>0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CCDA3E0C-BEE7-46BA-B520-3A7771CAE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66674</xdr:colOff>
      <xdr:row>2</xdr:row>
      <xdr:rowOff>95251</xdr:rowOff>
    </xdr:from>
    <xdr:to>
      <xdr:col>0</xdr:col>
      <xdr:colOff>1730374</xdr:colOff>
      <xdr:row>7</xdr:row>
      <xdr:rowOff>179916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5" name="Statut PDCA">
              <a:extLst>
                <a:ext uri="{FF2B5EF4-FFF2-40B4-BE49-F238E27FC236}">
                  <a16:creationId xmlns:a16="http://schemas.microsoft.com/office/drawing/2014/main" id="{5988DC5E-8266-FF34-AF76-E8BC206225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 PD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1016001"/>
              <a:ext cx="1663700" cy="10107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2</xdr:col>
      <xdr:colOff>487362</xdr:colOff>
      <xdr:row>2</xdr:row>
      <xdr:rowOff>100542</xdr:rowOff>
    </xdr:from>
    <xdr:to>
      <xdr:col>3</xdr:col>
      <xdr:colOff>232833</xdr:colOff>
      <xdr:row>4</xdr:row>
      <xdr:rowOff>132293</xdr:rowOff>
    </xdr:to>
    <xdr:sp macro="" textlink="TCD!E2">
      <xdr:nvSpPr>
        <xdr:cNvPr id="47" name="Rectangle 46">
          <a:extLst>
            <a:ext uri="{FF2B5EF4-FFF2-40B4-BE49-F238E27FC236}">
              <a16:creationId xmlns:a16="http://schemas.microsoft.com/office/drawing/2014/main" id="{034FBC46-B0C5-59A3-00D3-E70CABA89153}"/>
            </a:ext>
          </a:extLst>
        </xdr:cNvPr>
        <xdr:cNvSpPr/>
      </xdr:nvSpPr>
      <xdr:spPr>
        <a:xfrm>
          <a:off x="3027362" y="904875"/>
          <a:ext cx="576263" cy="4021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25E89E7C-6E60-43A5-A13B-599B42C6A40E}" type="TxLink">
            <a:rPr lang="en-US" sz="16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ctr"/>
            <a:t>40</a:t>
          </a:fld>
          <a:endParaRPr lang="en-US" sz="1600" b="1" i="0" u="none" strike="noStrike">
            <a:solidFill>
              <a:schemeClr val="bg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8</xdr:col>
      <xdr:colOff>79374</xdr:colOff>
      <xdr:row>5</xdr:row>
      <xdr:rowOff>126999</xdr:rowOff>
    </xdr:from>
    <xdr:to>
      <xdr:col>10</xdr:col>
      <xdr:colOff>306917</xdr:colOff>
      <xdr:row>14</xdr:row>
      <xdr:rowOff>87735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224CDD12-1D66-C133-8980-9EE6E9F5B1F4}"/>
            </a:ext>
          </a:extLst>
        </xdr:cNvPr>
        <xdr:cNvGrpSpPr/>
      </xdr:nvGrpSpPr>
      <xdr:grpSpPr>
        <a:xfrm>
          <a:off x="7248346" y="1124008"/>
          <a:ext cx="2025721" cy="1533400"/>
          <a:chOff x="7233708" y="915458"/>
          <a:chExt cx="2032001" cy="1627611"/>
        </a:xfrm>
      </xdr:grpSpPr>
      <xdr:grpSp>
        <xdr:nvGrpSpPr>
          <xdr:cNvPr id="33" name="Groupe 32">
            <a:extLst>
              <a:ext uri="{FF2B5EF4-FFF2-40B4-BE49-F238E27FC236}">
                <a16:creationId xmlns:a16="http://schemas.microsoft.com/office/drawing/2014/main" id="{4D1CE039-7ABB-146E-C1D3-D5415995EB0C}"/>
              </a:ext>
            </a:extLst>
          </xdr:cNvPr>
          <xdr:cNvGrpSpPr/>
        </xdr:nvGrpSpPr>
        <xdr:grpSpPr>
          <a:xfrm>
            <a:off x="7233708" y="915458"/>
            <a:ext cx="2032001" cy="1627611"/>
            <a:chOff x="7215718" y="933148"/>
            <a:chExt cx="2155824" cy="1757845"/>
          </a:xfrm>
        </xdr:grpSpPr>
        <xdr:pic>
          <xdr:nvPicPr>
            <xdr:cNvPr id="3" name="Image 2" descr="Pdca - Images et vidéos libres de droits | Adobe Stock">
              <a:extLst>
                <a:ext uri="{FF2B5EF4-FFF2-40B4-BE49-F238E27FC236}">
                  <a16:creationId xmlns:a16="http://schemas.microsoft.com/office/drawing/2014/main" id="{72F440FC-BE5B-7931-0B3A-E2AABB15568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15718" y="933148"/>
              <a:ext cx="2155824" cy="17578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Ellipse 18">
              <a:extLst>
                <a:ext uri="{FF2B5EF4-FFF2-40B4-BE49-F238E27FC236}">
                  <a16:creationId xmlns:a16="http://schemas.microsoft.com/office/drawing/2014/main" id="{9033795F-E45E-06F6-D860-81C3915C826D}"/>
                </a:ext>
              </a:extLst>
            </xdr:cNvPr>
            <xdr:cNvSpPr/>
          </xdr:nvSpPr>
          <xdr:spPr>
            <a:xfrm>
              <a:off x="7630181" y="1290281"/>
              <a:ext cx="238123" cy="238124"/>
            </a:xfrm>
            <a:prstGeom prst="ellipse">
              <a:avLst/>
            </a:prstGeom>
            <a:solidFill>
              <a:schemeClr val="bg1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800" b="1">
                  <a:solidFill>
                    <a:srgbClr val="C00000"/>
                  </a:solidFill>
                </a:rPr>
                <a:t>9</a:t>
              </a:r>
            </a:p>
          </xdr:txBody>
        </xdr:sp>
        <xdr:sp macro="" textlink="">
          <xdr:nvSpPr>
            <xdr:cNvPr id="30" name="Ellipse 29">
              <a:extLst>
                <a:ext uri="{FF2B5EF4-FFF2-40B4-BE49-F238E27FC236}">
                  <a16:creationId xmlns:a16="http://schemas.microsoft.com/office/drawing/2014/main" id="{0A893C1A-EE6A-215E-49B2-8EED7D307C51}"/>
                </a:ext>
              </a:extLst>
            </xdr:cNvPr>
            <xdr:cNvSpPr/>
          </xdr:nvSpPr>
          <xdr:spPr>
            <a:xfrm>
              <a:off x="8730191" y="1279526"/>
              <a:ext cx="238124" cy="238125"/>
            </a:xfrm>
            <a:prstGeom prst="ellipse">
              <a:avLst/>
            </a:prstGeom>
            <a:solidFill>
              <a:schemeClr val="bg1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0" indent="0" algn="ctr"/>
              <a:r>
                <a:rPr lang="en-US" sz="800" b="1" i="0" u="none" strike="noStrike">
                  <a:solidFill>
                    <a:srgbClr val="C00000"/>
                  </a:solidFill>
                  <a:latin typeface="Calibri"/>
                  <a:ea typeface="Calibri"/>
                  <a:cs typeface="Calibri"/>
                </a:rPr>
                <a:t>9</a:t>
              </a:r>
            </a:p>
          </xdr:txBody>
        </xdr:sp>
        <xdr:sp macro="" textlink="">
          <xdr:nvSpPr>
            <xdr:cNvPr id="31" name="Ellipse 30">
              <a:extLst>
                <a:ext uri="{FF2B5EF4-FFF2-40B4-BE49-F238E27FC236}">
                  <a16:creationId xmlns:a16="http://schemas.microsoft.com/office/drawing/2014/main" id="{FEF55EEB-CC37-4AFF-B9FB-57B6FACA6DC9}"/>
                </a:ext>
              </a:extLst>
            </xdr:cNvPr>
            <xdr:cNvSpPr/>
          </xdr:nvSpPr>
          <xdr:spPr>
            <a:xfrm>
              <a:off x="8681005" y="2087810"/>
              <a:ext cx="258250" cy="258251"/>
            </a:xfrm>
            <a:prstGeom prst="ellipse">
              <a:avLst/>
            </a:prstGeom>
            <a:solidFill>
              <a:schemeClr val="bg1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0" indent="0" algn="ctr"/>
              <a:endParaRPr lang="en-US" sz="1000" b="1" i="0" u="none" strike="noStrike">
                <a:solidFill>
                  <a:srgbClr val="C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2" name="Ellipse 31">
              <a:extLst>
                <a:ext uri="{FF2B5EF4-FFF2-40B4-BE49-F238E27FC236}">
                  <a16:creationId xmlns:a16="http://schemas.microsoft.com/office/drawing/2014/main" id="{33411C0C-D57B-AED9-F759-13525551A5EC}"/>
                </a:ext>
              </a:extLst>
            </xdr:cNvPr>
            <xdr:cNvSpPr/>
          </xdr:nvSpPr>
          <xdr:spPr>
            <a:xfrm>
              <a:off x="7629525" y="2094443"/>
              <a:ext cx="238124" cy="238125"/>
            </a:xfrm>
            <a:prstGeom prst="ellipse">
              <a:avLst/>
            </a:prstGeom>
            <a:solidFill>
              <a:schemeClr val="bg1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0" indent="0" algn="ctr"/>
              <a:endParaRPr lang="en-US" sz="800" b="1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endParaRPr>
            </a:p>
          </xdr:txBody>
        </xdr:sp>
      </xdr:grpSp>
      <xdr:sp macro="" textlink="TCD!O7">
        <xdr:nvSpPr>
          <xdr:cNvPr id="50" name="Rectangle 49">
            <a:extLst>
              <a:ext uri="{FF2B5EF4-FFF2-40B4-BE49-F238E27FC236}">
                <a16:creationId xmlns:a16="http://schemas.microsoft.com/office/drawing/2014/main" id="{2F091F7C-9FF1-D9EB-7C04-CEE37368488D}"/>
              </a:ext>
            </a:extLst>
          </xdr:cNvPr>
          <xdr:cNvSpPr/>
        </xdr:nvSpPr>
        <xdr:spPr>
          <a:xfrm>
            <a:off x="7429501" y="1296459"/>
            <a:ext cx="412750" cy="148167"/>
          </a:xfrm>
          <a:prstGeom prst="rect">
            <a:avLst/>
          </a:prstGeom>
          <a:solidFill>
            <a:schemeClr val="bg1"/>
          </a:solidFill>
          <a:ln w="19050"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0B5A0A6-5223-44A2-A201-73BB0C5AB10E}" type="TxLink">
              <a:rPr lang="en-US" sz="1100" b="1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ctr"/>
              <a:t>7</a:t>
            </a:fld>
            <a:endParaRPr lang="en-US" sz="1100" b="1">
              <a:solidFill>
                <a:srgbClr val="C00000"/>
              </a:solidFill>
            </a:endParaRPr>
          </a:p>
        </xdr:txBody>
      </xdr:sp>
      <xdr:sp macro="" textlink="TCD!O6">
        <xdr:nvSpPr>
          <xdr:cNvPr id="51" name="Rectangle 50">
            <a:extLst>
              <a:ext uri="{FF2B5EF4-FFF2-40B4-BE49-F238E27FC236}">
                <a16:creationId xmlns:a16="http://schemas.microsoft.com/office/drawing/2014/main" id="{3096BD6C-269E-B909-8ED0-4B9F7FEBB7FB}"/>
              </a:ext>
            </a:extLst>
          </xdr:cNvPr>
          <xdr:cNvSpPr/>
        </xdr:nvSpPr>
        <xdr:spPr>
          <a:xfrm>
            <a:off x="8666693" y="1300692"/>
            <a:ext cx="412750" cy="148167"/>
          </a:xfrm>
          <a:prstGeom prst="rect">
            <a:avLst/>
          </a:prstGeom>
          <a:solidFill>
            <a:schemeClr val="bg1"/>
          </a:solidFill>
          <a:ln w="19050"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53C3DC0-A920-4486-97C7-498E370B585E}" type="TxLink">
              <a:rPr lang="en-US" sz="1100" b="1" i="0" u="none" strike="noStrike">
                <a:solidFill>
                  <a:schemeClr val="accent4"/>
                </a:solidFill>
                <a:latin typeface="Calibri"/>
                <a:ea typeface="Calibri"/>
                <a:cs typeface="Calibri"/>
              </a:rPr>
              <a:pPr algn="ctr"/>
              <a:t>11</a:t>
            </a:fld>
            <a:endParaRPr lang="en-US" sz="1100" b="1">
              <a:solidFill>
                <a:schemeClr val="accent4"/>
              </a:solidFill>
            </a:endParaRPr>
          </a:p>
        </xdr:txBody>
      </xdr:sp>
      <xdr:sp macro="" textlink="TCD!O5">
        <xdr:nvSpPr>
          <xdr:cNvPr id="52" name="Rectangle 51">
            <a:extLst>
              <a:ext uri="{FF2B5EF4-FFF2-40B4-BE49-F238E27FC236}">
                <a16:creationId xmlns:a16="http://schemas.microsoft.com/office/drawing/2014/main" id="{8C25A6C1-843F-709E-F027-59E9CC41F6A7}"/>
              </a:ext>
            </a:extLst>
          </xdr:cNvPr>
          <xdr:cNvSpPr/>
        </xdr:nvSpPr>
        <xdr:spPr>
          <a:xfrm>
            <a:off x="8612717" y="2029884"/>
            <a:ext cx="412750" cy="148167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fld id="{D9296125-68AF-44A3-98E0-0CBC2C34CC07}" type="TxLink">
              <a:rPr lang="en-US" sz="1100" b="1" i="0" u="none" strike="noStrike">
                <a:solidFill>
                  <a:srgbClr val="92D050"/>
                </a:solidFill>
                <a:latin typeface="Calibri"/>
                <a:ea typeface="Calibri"/>
                <a:cs typeface="Calibri"/>
              </a:rPr>
              <a:pPr algn="l"/>
              <a:t>7</a:t>
            </a:fld>
            <a:endParaRPr lang="en-US" sz="1100" b="1">
              <a:solidFill>
                <a:srgbClr val="92D050"/>
              </a:solidFill>
            </a:endParaRPr>
          </a:p>
        </xdr:txBody>
      </xdr:sp>
      <xdr:sp macro="" textlink="TCD!O4">
        <xdr:nvSpPr>
          <xdr:cNvPr id="53" name="Rectangle 52">
            <a:extLst>
              <a:ext uri="{FF2B5EF4-FFF2-40B4-BE49-F238E27FC236}">
                <a16:creationId xmlns:a16="http://schemas.microsoft.com/office/drawing/2014/main" id="{0C2FC900-21FA-A31C-0A96-FAFEC7EA9852}"/>
              </a:ext>
            </a:extLst>
          </xdr:cNvPr>
          <xdr:cNvSpPr/>
        </xdr:nvSpPr>
        <xdr:spPr>
          <a:xfrm>
            <a:off x="7428443" y="1999192"/>
            <a:ext cx="412750" cy="148167"/>
          </a:xfrm>
          <a:prstGeom prst="rect">
            <a:avLst/>
          </a:prstGeom>
          <a:solidFill>
            <a:schemeClr val="bg1"/>
          </a:solidFill>
          <a:ln w="19050">
            <a:solidFill>
              <a:srgbClr val="00B05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0432B89-4430-4971-85B7-945C0DCDCBF9}" type="TxLink">
              <a:rPr lang="en-US" sz="1100" b="1" i="0" u="none" strike="noStrike">
                <a:solidFill>
                  <a:srgbClr val="00B050"/>
                </a:solidFill>
                <a:latin typeface="Calibri"/>
                <a:ea typeface="Calibri"/>
                <a:cs typeface="Calibri"/>
              </a:rPr>
              <a:pPr algn="ctr"/>
              <a:t>15</a:t>
            </a:fld>
            <a:endParaRPr lang="en-US" sz="1100" b="1">
              <a:solidFill>
                <a:srgbClr val="00B050"/>
              </a:solidFill>
            </a:endParaRPr>
          </a:p>
        </xdr:txBody>
      </xdr:sp>
    </xdr:grpSp>
    <xdr:clientData/>
  </xdr:twoCellAnchor>
  <xdr:twoCellAnchor>
    <xdr:from>
      <xdr:col>7</xdr:col>
      <xdr:colOff>675217</xdr:colOff>
      <xdr:row>5</xdr:row>
      <xdr:rowOff>23021</xdr:rowOff>
    </xdr:from>
    <xdr:to>
      <xdr:col>10</xdr:col>
      <xdr:colOff>516467</xdr:colOff>
      <xdr:row>6</xdr:row>
      <xdr:rowOff>31751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72F821D8-83D4-9F28-8418-C0E687B509B2}"/>
            </a:ext>
          </a:extLst>
        </xdr:cNvPr>
        <xdr:cNvSpPr/>
      </xdr:nvSpPr>
      <xdr:spPr>
        <a:xfrm>
          <a:off x="7146925" y="837938"/>
          <a:ext cx="2349500" cy="1939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700" b="1" u="sng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rPr>
            <a:t>Traitement</a:t>
          </a:r>
          <a:r>
            <a:rPr lang="en-US" sz="700" b="1" u="sng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rPr>
            <a:t> des actions</a:t>
          </a:r>
          <a:endParaRPr lang="en-US" sz="700" b="1" u="sng">
            <a:solidFill>
              <a:schemeClr val="tx1"/>
            </a:solidFill>
            <a:latin typeface="Arial Black" panose="020B0A040201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761469</xdr:colOff>
      <xdr:row>2</xdr:row>
      <xdr:rowOff>115358</xdr:rowOff>
    </xdr:from>
    <xdr:to>
      <xdr:col>6</xdr:col>
      <xdr:colOff>661458</xdr:colOff>
      <xdr:row>4</xdr:row>
      <xdr:rowOff>147109</xdr:rowOff>
    </xdr:to>
    <xdr:sp macro="" textlink="TCD!U2">
      <xdr:nvSpPr>
        <xdr:cNvPr id="63" name="Rectangle 62">
          <a:extLst>
            <a:ext uri="{FF2B5EF4-FFF2-40B4-BE49-F238E27FC236}">
              <a16:creationId xmlns:a16="http://schemas.microsoft.com/office/drawing/2014/main" id="{62EF3633-D135-DF41-0B25-C2502D8938D5}"/>
            </a:ext>
          </a:extLst>
        </xdr:cNvPr>
        <xdr:cNvSpPr/>
      </xdr:nvSpPr>
      <xdr:spPr>
        <a:xfrm>
          <a:off x="5656261" y="374650"/>
          <a:ext cx="714905" cy="4021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fld id="{A73BCCEB-38B8-4BA9-B74B-AE17B97D4C70}" type="TxLink">
            <a:rPr lang="en-US" sz="18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l"/>
            <a:t> </a:t>
          </a:fld>
          <a:endParaRPr lang="en-US" sz="1800" b="1" i="0" u="none" strike="noStrike">
            <a:solidFill>
              <a:schemeClr val="bg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9</xdr:col>
      <xdr:colOff>337079</xdr:colOff>
      <xdr:row>2</xdr:row>
      <xdr:rowOff>103716</xdr:rowOff>
    </xdr:from>
    <xdr:to>
      <xdr:col>9</xdr:col>
      <xdr:colOff>984250</xdr:colOff>
      <xdr:row>4</xdr:row>
      <xdr:rowOff>135467</xdr:rowOff>
    </xdr:to>
    <xdr:sp macro="" textlink="TCD!R2">
      <xdr:nvSpPr>
        <xdr:cNvPr id="64" name="Rectangle 63">
          <a:extLst>
            <a:ext uri="{FF2B5EF4-FFF2-40B4-BE49-F238E27FC236}">
              <a16:creationId xmlns:a16="http://schemas.microsoft.com/office/drawing/2014/main" id="{6D904E10-0E40-CE3C-533C-A7AD7AD05196}"/>
            </a:ext>
          </a:extLst>
        </xdr:cNvPr>
        <xdr:cNvSpPr/>
      </xdr:nvSpPr>
      <xdr:spPr>
        <a:xfrm>
          <a:off x="8274579" y="363008"/>
          <a:ext cx="647171" cy="4021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790FDD3-5D07-451B-861D-038CB9CD2A9C}" type="TxLink">
            <a:rPr lang="en-US" sz="12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marL="0" indent="0" algn="ctr"/>
            <a:t>34,25</a:t>
          </a:fld>
          <a:endParaRPr lang="en-US" sz="2000" b="1" i="0" u="none" strike="noStrike">
            <a:solidFill>
              <a:schemeClr val="bg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3</xdr:col>
      <xdr:colOff>222249</xdr:colOff>
      <xdr:row>2</xdr:row>
      <xdr:rowOff>85744</xdr:rowOff>
    </xdr:from>
    <xdr:to>
      <xdr:col>3</xdr:col>
      <xdr:colOff>673804</xdr:colOff>
      <xdr:row>4</xdr:row>
      <xdr:rowOff>168626</xdr:rowOff>
    </xdr:to>
    <xdr:pic>
      <xdr:nvPicPr>
        <xdr:cNvPr id="66" name="Image 65" descr="Nombres - Icônes éducation gratuites">
          <a:extLst>
            <a:ext uri="{FF2B5EF4-FFF2-40B4-BE49-F238E27FC236}">
              <a16:creationId xmlns:a16="http://schemas.microsoft.com/office/drawing/2014/main" id="{39269514-EB48-40E7-CA7A-6B047059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099" y="346094"/>
          <a:ext cx="451555" cy="45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622300</xdr:colOff>
      <xdr:row>2</xdr:row>
      <xdr:rowOff>120650</xdr:rowOff>
    </xdr:from>
    <xdr:to>
      <xdr:col>7</xdr:col>
      <xdr:colOff>209550</xdr:colOff>
      <xdr:row>4</xdr:row>
      <xdr:rowOff>101599</xdr:rowOff>
    </xdr:to>
    <xdr:pic>
      <xdr:nvPicPr>
        <xdr:cNvPr id="68" name="Image 67" descr="Pourcentage - Icônes panneaux gratuites">
          <a:extLst>
            <a:ext uri="{FF2B5EF4-FFF2-40B4-BE49-F238E27FC236}">
              <a16:creationId xmlns:a16="http://schemas.microsoft.com/office/drawing/2014/main" id="{C908AB95-9A61-A092-9217-63941EBC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950" y="381000"/>
          <a:ext cx="34925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196850</xdr:colOff>
      <xdr:row>2</xdr:row>
      <xdr:rowOff>101600</xdr:rowOff>
    </xdr:from>
    <xdr:to>
      <xdr:col>10</xdr:col>
      <xdr:colOff>628650</xdr:colOff>
      <xdr:row>4</xdr:row>
      <xdr:rowOff>165099</xdr:rowOff>
    </xdr:to>
    <xdr:pic>
      <xdr:nvPicPr>
        <xdr:cNvPr id="70" name="Image 69" descr="Calendrier avec jour de congé - Icônes interface gratuites">
          <a:extLst>
            <a:ext uri="{FF2B5EF4-FFF2-40B4-BE49-F238E27FC236}">
              <a16:creationId xmlns:a16="http://schemas.microsoft.com/office/drawing/2014/main" id="{9C22863A-75A9-DF90-F6DA-C790F171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750" y="361950"/>
          <a:ext cx="431800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84666</xdr:colOff>
      <xdr:row>5</xdr:row>
      <xdr:rowOff>84667</xdr:rowOff>
    </xdr:from>
    <xdr:to>
      <xdr:col>7</xdr:col>
      <xdr:colOff>280459</xdr:colOff>
      <xdr:row>14</xdr:row>
      <xdr:rowOff>84668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F9A1912-378C-4FB9-8114-22B152B9E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10583</xdr:colOff>
      <xdr:row>15</xdr:row>
      <xdr:rowOff>15874</xdr:rowOff>
    </xdr:from>
    <xdr:to>
      <xdr:col>7</xdr:col>
      <xdr:colOff>227541</xdr:colOff>
      <xdr:row>23</xdr:row>
      <xdr:rowOff>153459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E5BE851-8D4F-4281-B4EE-C1EBCBBCB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407459</xdr:colOff>
      <xdr:row>15</xdr:row>
      <xdr:rowOff>10583</xdr:rowOff>
    </xdr:from>
    <xdr:to>
      <xdr:col>10</xdr:col>
      <xdr:colOff>645584</xdr:colOff>
      <xdr:row>23</xdr:row>
      <xdr:rowOff>132293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5BB83539-6C2A-4E4E-B693-6A6C90A62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52388</xdr:colOff>
      <xdr:row>2</xdr:row>
      <xdr:rowOff>94192</xdr:rowOff>
    </xdr:from>
    <xdr:to>
      <xdr:col>6</xdr:col>
      <xdr:colOff>628651</xdr:colOff>
      <xdr:row>4</xdr:row>
      <xdr:rowOff>125943</xdr:rowOff>
    </xdr:to>
    <xdr:sp macro="" textlink="TCD!H2">
      <xdr:nvSpPr>
        <xdr:cNvPr id="20" name="Rectangle 19">
          <a:extLst>
            <a:ext uri="{FF2B5EF4-FFF2-40B4-BE49-F238E27FC236}">
              <a16:creationId xmlns:a16="http://schemas.microsoft.com/office/drawing/2014/main" id="{91B461BF-03A1-A226-1633-AC0DED5071AE}"/>
            </a:ext>
          </a:extLst>
        </xdr:cNvPr>
        <xdr:cNvSpPr/>
      </xdr:nvSpPr>
      <xdr:spPr>
        <a:xfrm>
          <a:off x="5762096" y="898525"/>
          <a:ext cx="576263" cy="4021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B001EC3-BEA5-4D6A-BB4B-B33EBB4ABAC2}" type="TxLink">
            <a:rPr lang="en-US" sz="16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72%</a:t>
          </a:fld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68791</xdr:colOff>
      <xdr:row>8</xdr:row>
      <xdr:rowOff>37042</xdr:rowOff>
    </xdr:from>
    <xdr:to>
      <xdr:col>0</xdr:col>
      <xdr:colOff>1756833</xdr:colOff>
      <xdr:row>17</xdr:row>
      <xdr:rowOff>52918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1" name="NUMERO PRCOCESSUS">
              <a:extLst>
                <a:ext uri="{FF2B5EF4-FFF2-40B4-BE49-F238E27FC236}">
                  <a16:creationId xmlns:a16="http://schemas.microsoft.com/office/drawing/2014/main" id="{125D7DF2-4E91-4F60-A9B6-EB9DB42AC0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UMERO PRCOCESS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91" y="2069042"/>
              <a:ext cx="1688042" cy="1545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63500</xdr:colOff>
      <xdr:row>16</xdr:row>
      <xdr:rowOff>174626</xdr:rowOff>
    </xdr:from>
    <xdr:to>
      <xdr:col>0</xdr:col>
      <xdr:colOff>1751541</xdr:colOff>
      <xdr:row>24</xdr:row>
      <xdr:rowOff>8468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2" name="EFFICACITE">
              <a:extLst>
                <a:ext uri="{FF2B5EF4-FFF2-40B4-BE49-F238E27FC236}">
                  <a16:creationId xmlns:a16="http://schemas.microsoft.com/office/drawing/2014/main" id="{AD39265E-98FD-4CC5-BD97-39129B59C3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FFICACI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500" y="3688293"/>
              <a:ext cx="1688041" cy="13070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369094</xdr:colOff>
      <xdr:row>1</xdr:row>
      <xdr:rowOff>41187</xdr:rowOff>
    </xdr:from>
    <xdr:to>
      <xdr:col>1</xdr:col>
      <xdr:colOff>619125</xdr:colOff>
      <xdr:row>1</xdr:row>
      <xdr:rowOff>290349</xdr:rowOff>
    </xdr:to>
    <xdr:pic>
      <xdr:nvPicPr>
        <xdr:cNvPr id="23" name="Image 22" descr="Base de données - Icônes la technologie gratuite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76516AC-48BE-4ADC-BC03-CF01C993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094" y="586229"/>
          <a:ext cx="250031" cy="24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173348</xdr:colOff>
      <xdr:row>1</xdr:row>
      <xdr:rowOff>22226</xdr:rowOff>
    </xdr:from>
    <xdr:to>
      <xdr:col>2</xdr:col>
      <xdr:colOff>465668</xdr:colOff>
      <xdr:row>1</xdr:row>
      <xdr:rowOff>316698</xdr:rowOff>
    </xdr:to>
    <xdr:pic>
      <xdr:nvPicPr>
        <xdr:cNvPr id="25" name="Image 24" descr="Tableau de bord - Icônes affaires et finances gratuite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49576C-0D34-42B2-96E9-FCC91E39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348" y="567268"/>
          <a:ext cx="292320" cy="29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187854</xdr:colOff>
      <xdr:row>1</xdr:row>
      <xdr:rowOff>21167</xdr:rowOff>
    </xdr:from>
    <xdr:to>
      <xdr:col>2</xdr:col>
      <xdr:colOff>14552</xdr:colOff>
      <xdr:row>1</xdr:row>
      <xdr:rowOff>322792</xdr:rowOff>
    </xdr:to>
    <xdr:sp macro="" textlink="">
      <xdr:nvSpPr>
        <xdr:cNvPr id="34" name="Rectangle 3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866CEB9-8333-4D06-8123-0F733DAC1634}"/>
            </a:ext>
          </a:extLst>
        </xdr:cNvPr>
        <xdr:cNvSpPr/>
      </xdr:nvSpPr>
      <xdr:spPr>
        <a:xfrm>
          <a:off x="1965854" y="566209"/>
          <a:ext cx="588698" cy="3016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51858</xdr:colOff>
      <xdr:row>1</xdr:row>
      <xdr:rowOff>26458</xdr:rowOff>
    </xdr:from>
    <xdr:to>
      <xdr:col>2</xdr:col>
      <xdr:colOff>560917</xdr:colOff>
      <xdr:row>1</xdr:row>
      <xdr:rowOff>322791</xdr:rowOff>
    </xdr:to>
    <xdr:sp macro="" textlink="">
      <xdr:nvSpPr>
        <xdr:cNvPr id="35" name="Rectangle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801965A-BA85-428E-BD65-50A397CB902C}"/>
            </a:ext>
          </a:extLst>
        </xdr:cNvPr>
        <xdr:cNvSpPr/>
      </xdr:nvSpPr>
      <xdr:spPr>
        <a:xfrm>
          <a:off x="2591858" y="571500"/>
          <a:ext cx="509059" cy="296333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rme\Downloads\Grille_dvaluation_systme_qualit_ISO_9001_2015.xlsm" TargetMode="External"/><Relationship Id="rId1" Type="http://schemas.openxmlformats.org/officeDocument/2006/relationships/externalLinkPath" Target="/Users/derme/Downloads/Grille_dvaluation_systme_qualit_ISO_9001_201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TABLEAU%20D'AUTOEVALUATION%20(1).xlsx" TargetMode="External"/><Relationship Id="rId1" Type="http://schemas.openxmlformats.org/officeDocument/2006/relationships/externalLinkPath" Target="/Users/Lenovo/Downloads/TABLEAU%20D'AUTOEVALUATIO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el d'utilisation"/>
      <sheetName val="Diagnostic"/>
      <sheetName val="Résultats globaux"/>
      <sheetName val="Résultats par chapitre"/>
      <sheetName val="Liste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Non-conforme</v>
          </cell>
        </row>
        <row r="2">
          <cell r="A2" t="str">
            <v>A améliorer</v>
          </cell>
        </row>
        <row r="3">
          <cell r="A3" t="str">
            <v>Acceptable</v>
          </cell>
        </row>
        <row r="4">
          <cell r="A4" t="str">
            <v>Conforme</v>
          </cell>
        </row>
        <row r="5">
          <cell r="A5" t="str">
            <v>Exclus (NA)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d'emploi"/>
      <sheetName val="DIAGNOSTIC"/>
      <sheetName val="RESULTAT GLOBAUX"/>
      <sheetName val="RESULTAT GLOBAUX (2)"/>
      <sheetName val="RESULTAT PAR CHAPITRE"/>
    </sheetNames>
    <sheetDataSet>
      <sheetData sheetId="0"/>
      <sheetData sheetId="1"/>
      <sheetData sheetId="2"/>
      <sheetData sheetId="3">
        <row r="8">
          <cell r="B8" t="str">
            <v>4.1 Compréhension de l'organisme et de son contexte</v>
          </cell>
          <cell r="C8"/>
          <cell r="D8">
            <v>1</v>
          </cell>
          <cell r="E8">
            <v>1</v>
          </cell>
        </row>
        <row r="9">
          <cell r="B9" t="str">
            <v>4.2 Compréhension des besoins et attentes des parties intéressées</v>
          </cell>
          <cell r="C9"/>
          <cell r="D9">
            <v>1</v>
          </cell>
          <cell r="E9">
            <v>1</v>
          </cell>
        </row>
        <row r="10">
          <cell r="B10" t="str">
            <v>4.3 Détermination du domaine d'application du système de management de la qualité</v>
          </cell>
          <cell r="C10"/>
          <cell r="D10">
            <v>1</v>
          </cell>
          <cell r="E10">
            <v>1</v>
          </cell>
        </row>
        <row r="11">
          <cell r="B11" t="str">
            <v>4.4 SMQ et ses processus</v>
          </cell>
          <cell r="C11"/>
          <cell r="D11">
            <v>1</v>
          </cell>
          <cell r="E11">
            <v>1</v>
          </cell>
        </row>
        <row r="12">
          <cell r="B12" t="str">
            <v>5.1 Leadership et engagement</v>
          </cell>
          <cell r="C12"/>
          <cell r="D12">
            <v>1</v>
          </cell>
          <cell r="E12">
            <v>1</v>
          </cell>
        </row>
        <row r="13">
          <cell r="B13" t="str">
            <v>5.2 Politique</v>
          </cell>
          <cell r="C13"/>
          <cell r="D13">
            <v>0.97142857142857142</v>
          </cell>
          <cell r="E13">
            <v>1</v>
          </cell>
        </row>
        <row r="14">
          <cell r="B14" t="str">
            <v>5.3 Rôles, responsabilités et autorités au sein de l'organisme</v>
          </cell>
          <cell r="C14"/>
          <cell r="D14">
            <v>1</v>
          </cell>
          <cell r="E14">
            <v>1</v>
          </cell>
        </row>
        <row r="15">
          <cell r="B15" t="str">
            <v>6.1 Actions à mettre en œuvre face aux risques et opportunités</v>
          </cell>
          <cell r="C15"/>
          <cell r="D15">
            <v>0.95</v>
          </cell>
          <cell r="E15">
            <v>1</v>
          </cell>
        </row>
        <row r="16">
          <cell r="B16" t="str">
            <v>6.2 Objectifs qualité et planification des actions pour les atteindre</v>
          </cell>
          <cell r="C16"/>
          <cell r="D16">
            <v>0.96666666666666667</v>
          </cell>
          <cell r="E16">
            <v>1</v>
          </cell>
        </row>
        <row r="17">
          <cell r="B17" t="str">
            <v>6.3 Planification des modifications</v>
          </cell>
          <cell r="C17"/>
          <cell r="D17">
            <v>0.80000000000000016</v>
          </cell>
          <cell r="E17">
            <v>1</v>
          </cell>
        </row>
        <row r="18">
          <cell r="B18" t="str">
            <v>7.1 Ressources</v>
          </cell>
          <cell r="C18"/>
          <cell r="D18">
            <v>0.96363636363636362</v>
          </cell>
          <cell r="E18">
            <v>1</v>
          </cell>
        </row>
        <row r="19">
          <cell r="B19" t="str">
            <v>7.2 Compétences</v>
          </cell>
          <cell r="C19"/>
          <cell r="D19">
            <v>0.96</v>
          </cell>
          <cell r="E19">
            <v>1</v>
          </cell>
        </row>
        <row r="20">
          <cell r="B20" t="str">
            <v>7.3 Sensibilisation</v>
          </cell>
          <cell r="C20"/>
          <cell r="D20">
            <v>0.93333333333333324</v>
          </cell>
          <cell r="E20">
            <v>1</v>
          </cell>
        </row>
        <row r="21">
          <cell r="B21" t="str">
            <v>7.4 Communication</v>
          </cell>
          <cell r="C21"/>
          <cell r="D21">
            <v>0.8</v>
          </cell>
          <cell r="E21">
            <v>1</v>
          </cell>
        </row>
        <row r="22">
          <cell r="B22" t="str">
            <v>7.5 Information documentée</v>
          </cell>
          <cell r="C22"/>
          <cell r="D22">
            <v>0.93333333333333324</v>
          </cell>
          <cell r="E22">
            <v>1</v>
          </cell>
        </row>
        <row r="23">
          <cell r="B23" t="str">
            <v>8.1 Planification et maîtrise opérationnelles</v>
          </cell>
          <cell r="C23"/>
          <cell r="D23">
            <v>0.94285714285714284</v>
          </cell>
          <cell r="E23">
            <v>1</v>
          </cell>
        </row>
        <row r="24">
          <cell r="B24" t="str">
            <v>8.2 Exigences relatives aux produits et services</v>
          </cell>
          <cell r="C24"/>
          <cell r="D24">
            <v>0.88888888888888884</v>
          </cell>
          <cell r="E24">
            <v>1</v>
          </cell>
        </row>
        <row r="25">
          <cell r="B25" t="str">
            <v>8.3 Conception</v>
          </cell>
          <cell r="C25"/>
          <cell r="D25">
            <v>0.85</v>
          </cell>
          <cell r="E25">
            <v>1</v>
          </cell>
        </row>
        <row r="26">
          <cell r="B26" t="str">
            <v>8.4 Maitrise des processus, produits et services fournis par des prestataires externes</v>
          </cell>
          <cell r="C26"/>
          <cell r="D26">
            <v>0.88000000000000012</v>
          </cell>
          <cell r="E26">
            <v>1</v>
          </cell>
        </row>
        <row r="27">
          <cell r="B27" t="str">
            <v>8.5 Production et préparation de service</v>
          </cell>
          <cell r="C27"/>
          <cell r="D27">
            <v>0.9</v>
          </cell>
          <cell r="E27">
            <v>1</v>
          </cell>
        </row>
        <row r="28">
          <cell r="B28" t="str">
            <v>8.6 Libération des produits et services</v>
          </cell>
          <cell r="C28"/>
          <cell r="D28">
            <v>0.9</v>
          </cell>
          <cell r="E28">
            <v>1</v>
          </cell>
        </row>
        <row r="29">
          <cell r="B29" t="str">
            <v>8.7 Maîtrise des éléments de sortie non conformes</v>
          </cell>
          <cell r="C29"/>
          <cell r="D29">
            <v>0.8666666666666667</v>
          </cell>
          <cell r="E29">
            <v>1</v>
          </cell>
        </row>
        <row r="30">
          <cell r="B30" t="str">
            <v>9.1 Surveillance, mesure, analyse et évaluation</v>
          </cell>
          <cell r="C30"/>
          <cell r="D30">
            <v>0.82599999999999996</v>
          </cell>
          <cell r="E30">
            <v>1</v>
          </cell>
        </row>
        <row r="31">
          <cell r="B31" t="str">
            <v>9.2 Audit interne</v>
          </cell>
          <cell r="C31"/>
          <cell r="D31">
            <v>1</v>
          </cell>
          <cell r="E31">
            <v>1</v>
          </cell>
        </row>
        <row r="32">
          <cell r="B32" t="str">
            <v>9.3 Revue de direction</v>
          </cell>
          <cell r="C32"/>
          <cell r="D32">
            <v>0.95</v>
          </cell>
          <cell r="E32">
            <v>1</v>
          </cell>
        </row>
        <row r="33">
          <cell r="B33" t="str">
            <v>10.1 Généralités</v>
          </cell>
          <cell r="C33"/>
          <cell r="D33">
            <v>1</v>
          </cell>
          <cell r="E33">
            <v>1</v>
          </cell>
        </row>
        <row r="34">
          <cell r="B34" t="str">
            <v>10.2 Non-conformité et action corrective</v>
          </cell>
          <cell r="C34"/>
          <cell r="D34">
            <v>0.8571428571428571</v>
          </cell>
          <cell r="E34">
            <v>1</v>
          </cell>
        </row>
        <row r="35">
          <cell r="B35" t="str">
            <v>10.3 Amélioration continue</v>
          </cell>
          <cell r="C35"/>
          <cell r="D35">
            <v>0.8</v>
          </cell>
          <cell r="E35">
            <v>1</v>
          </cell>
        </row>
      </sheetData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89.48636145833" createdVersion="8" refreshedVersion="8" minRefreshableVersion="3" recordCount="40" xr:uid="{F5C8423B-8953-4AB2-84EB-A023932A737D}">
  <cacheSource type="worksheet">
    <worksheetSource name="Tableau1_1"/>
  </cacheSource>
  <cacheFields count="16">
    <cacheField name="NUMERO FEDAC" numFmtId="0">
      <sharedItems/>
    </cacheField>
    <cacheField name=" PROCESSUS" numFmtId="0">
      <sharedItems/>
    </cacheField>
    <cacheField name="NUMERO PRCOCESSUS" numFmtId="0">
      <sharedItems count="10">
        <s v="M-04"/>
        <s v="M-02"/>
        <s v="O-03"/>
        <s v="O-02"/>
        <s v="O-04"/>
        <s v="O-05"/>
        <s v="S-05"/>
        <s v="M-01"/>
        <s v="M-03"/>
        <s v="O-01"/>
      </sharedItems>
    </cacheField>
    <cacheField name="ECART CONSTATE" numFmtId="0">
      <sharedItems/>
    </cacheField>
    <cacheField name="ORIGINE DE LA NON CONFORMITE" numFmtId="0">
      <sharedItems count="5">
        <s v="Réclamation client"/>
        <s v="Audit"/>
        <s v="Revue de direction"/>
        <s v="Produit non conforme"/>
        <s v="Autre"/>
      </sharedItems>
    </cacheField>
    <cacheField name="CORRECTION APPORTE" numFmtId="0">
      <sharedItems/>
    </cacheField>
    <cacheField name="CAUSES RACINE" numFmtId="0">
      <sharedItems/>
    </cacheField>
    <cacheField name="SOLUTION PROPOSES" numFmtId="0">
      <sharedItems/>
    </cacheField>
    <cacheField name="DATE BUTOIRE" numFmtId="164">
      <sharedItems containsSemiMixedTypes="0" containsNonDate="0" containsDate="1" containsString="0" minDate="2025-05-26T00:00:00" maxDate="2025-07-11T00:00:00"/>
    </cacheField>
    <cacheField name="INDICATEUR DE SUIVI" numFmtId="0">
      <sharedItems/>
    </cacheField>
    <cacheField name="RESPONSABLE" numFmtId="0">
      <sharedItems count="5">
        <s v="Traoré Souleymane"/>
        <s v="Zongo Idrissa"/>
        <s v="Ouedraogo Aboubacar"/>
        <s v="Kaboré Mariam"/>
        <s v="Sanou Aminata"/>
      </sharedItems>
    </cacheField>
    <cacheField name="NOMBRE DE JOURS RESTANT" numFmtId="1">
      <sharedItems containsSemiMixedTypes="0" containsString="0" containsNumber="1" containsInteger="1" minValue="14" maxValue="59"/>
    </cacheField>
    <cacheField name="STATUT PDCA" numFmtId="0">
      <sharedItems count="4">
        <s v="Act (A)"/>
        <s v="Do (D)"/>
        <s v="Check (C)"/>
        <s v="Plan (P)"/>
      </sharedItems>
    </cacheField>
    <cacheField name="AVANCEMENT (%)" numFmtId="9">
      <sharedItems containsSemiMixedTypes="0" containsString="0" containsNumber="1" minValue="0.2" maxValue="1"/>
    </cacheField>
    <cacheField name="EFFICACITE" numFmtId="0">
      <sharedItems count="3">
        <s v="OUI"/>
        <s v="ACTION EN COURS"/>
        <s v="NON"/>
      </sharedItems>
    </cacheField>
    <cacheField name="COMMENTAIRE" numFmtId="0">
      <sharedItems/>
    </cacheField>
  </cacheFields>
  <extLst>
    <ext xmlns:x14="http://schemas.microsoft.com/office/spreadsheetml/2009/9/main" uri="{725AE2AE-9491-48be-B2B4-4EB974FC3084}">
      <x14:pivotCacheDefinition pivotCacheId="3546719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NUM-001"/>
    <s v="Gérer l’Ecoute Client et la Communication. (GECC)"/>
    <x v="0"/>
    <s v="Mauvaise coordination"/>
    <x v="0"/>
    <s v="Mise en place d’un tableau de coordination hebdomadaire"/>
    <s v="Absence de réunion de suivi entre les départements"/>
    <s v="Instaurer une réunion hebdomadaire et un responsable coordination"/>
    <d v="2025-05-26T00:00:00"/>
    <s v="Indicateur 1"/>
    <x v="0"/>
    <n v="14"/>
    <x v="0"/>
    <n v="1"/>
    <x v="0"/>
    <s v="Aucun commentaire"/>
  </r>
  <r>
    <s v="NUM-002"/>
    <s v="Surveiller la Gouvernance (SG)"/>
    <x v="1"/>
    <s v="Mauvaise coordination"/>
    <x v="1"/>
    <s v="Mise en place d’un tableau de coordination hebdomadaire"/>
    <s v="Absence de réunion de suivi entre les départements"/>
    <s v="Instaurer une réunion hebdomadaire et un responsable coordination"/>
    <d v="2025-05-27T00:00:00"/>
    <s v="Indicateur 2"/>
    <x v="1"/>
    <n v="15"/>
    <x v="1"/>
    <n v="0.6"/>
    <x v="1"/>
    <s v="Aucun commentaire"/>
  </r>
  <r>
    <s v="NUM-003"/>
    <s v="Gérer l’Ecoute Client et la Communication. (GECC)"/>
    <x v="0"/>
    <s v="Résistance au changement"/>
    <x v="2"/>
    <s v="Session de sensibilisation au changement"/>
    <s v="Manque de communication sur les nouvelles directives"/>
    <s v="Organiser des ateliers d’accompagnement au changement"/>
    <d v="2025-05-28T00:00:00"/>
    <s v="Indicateur 3"/>
    <x v="2"/>
    <n v="16"/>
    <x v="2"/>
    <n v="0.8"/>
    <x v="1"/>
    <s v="Aucun commentaire"/>
  </r>
  <r>
    <s v="NUM-004"/>
    <s v="Tenir les Comptes Publics et Parapublics (TCPP)"/>
    <x v="2"/>
    <s v="Besoin de formation"/>
    <x v="3"/>
    <s v="Organisation d’une formation ciblée"/>
    <s v="Absence de compétence sur le sujet"/>
    <s v="Plan de formation annuel par poste"/>
    <d v="2025-05-29T00:00:00"/>
    <s v="Indicateur 4"/>
    <x v="1"/>
    <n v="17"/>
    <x v="1"/>
    <n v="0.6"/>
    <x v="1"/>
    <s v="Aucun commentaire"/>
  </r>
  <r>
    <s v="NUM-005"/>
    <s v="Tenir les Comptes Publics et Parapublics (TCPP)"/>
    <x v="2"/>
    <s v="Aucun problème"/>
    <x v="4"/>
    <s v="Aucune action requise"/>
    <s v="Situation maîtrisée"/>
    <s v="Maintenir les bonnes pratiques"/>
    <d v="2025-05-30T00:00:00"/>
    <s v="Indicateur 5"/>
    <x v="0"/>
    <n v="18"/>
    <x v="0"/>
    <n v="1"/>
    <x v="1"/>
    <s v="Aucun commentaire"/>
  </r>
  <r>
    <s v="NUM-006"/>
    <s v="Gérer les Dépôts de la Clientèle (GDC)"/>
    <x v="3"/>
    <s v="Mauvaise coordination"/>
    <x v="0"/>
    <s v="Mise en place d’un tableau de coordination hebdomadaire"/>
    <s v="Absence de réunion de suivi entre les départements"/>
    <s v="Instaurer une réunion hebdomadaire et un responsable coordination"/>
    <d v="2025-05-31T00:00:00"/>
    <s v="Indicateur 6"/>
    <x v="1"/>
    <n v="19"/>
    <x v="0"/>
    <n v="1"/>
    <x v="1"/>
    <s v="Aucun commentaire"/>
  </r>
  <r>
    <s v="NUM-007"/>
    <s v="Assurer le Règlement de la Dépense (ARD)"/>
    <x v="4"/>
    <s v="Mauvaise coordination"/>
    <x v="1"/>
    <s v="Mise en place d’un tableau de coordination hebdomadaire"/>
    <s v="Absence de réunion de suivi entre les départements"/>
    <s v="Instaurer une réunion hebdomadaire et un responsable coordination"/>
    <d v="2025-06-01T00:00:00"/>
    <s v="Indicateur 7"/>
    <x v="3"/>
    <n v="20"/>
    <x v="0"/>
    <n v="1"/>
    <x v="0"/>
    <s v="Aucun commentaire"/>
  </r>
  <r>
    <s v="NUM-008"/>
    <s v="Recouvrer les Créances (RC)"/>
    <x v="5"/>
    <s v="Manque de ressources"/>
    <x v="0"/>
    <s v="Affectation de ressources supplémentaires"/>
    <s v="Sous-estimation des besoins matériels et humains"/>
    <s v="Revoir le dimensionnement des équipes et des moyens"/>
    <d v="2025-06-02T00:00:00"/>
    <s v="Indicateur 8"/>
    <x v="1"/>
    <n v="21"/>
    <x v="1"/>
    <n v="0.6"/>
    <x v="1"/>
    <s v="Aucun commentaire"/>
  </r>
  <r>
    <s v="NUM-009"/>
    <s v="Assurer le Règlement de la Dépense (ARD)"/>
    <x v="4"/>
    <s v="Mauvaise coordination"/>
    <x v="1"/>
    <s v="Mise en place d’un tableau de coordination hebdomadaire"/>
    <s v="Absence de réunion de suivi entre les départements"/>
    <s v="Instaurer une réunion hebdomadaire et un responsable coordination"/>
    <d v="2025-06-03T00:00:00"/>
    <s v="Indicateur 9"/>
    <x v="3"/>
    <n v="22"/>
    <x v="1"/>
    <n v="0.6"/>
    <x v="0"/>
    <s v="Aucun commentaire"/>
  </r>
  <r>
    <s v="NUM-010"/>
    <s v="Assurer le Règlement de la Dépense (ARD)"/>
    <x v="4"/>
    <s v="Budget insuffisant"/>
    <x v="2"/>
    <s v="Analyse en cours pour correction"/>
    <s v="Cause en cours d'identification"/>
    <s v="Mener un diagnostic approfondi"/>
    <d v="2025-06-04T00:00:00"/>
    <s v="Indicateur 10"/>
    <x v="1"/>
    <n v="23"/>
    <x v="0"/>
    <n v="1"/>
    <x v="1"/>
    <s v="Aucun commentaire"/>
  </r>
  <r>
    <s v="NUM-011"/>
    <s v="Gérer les finances (GF)"/>
    <x v="6"/>
    <s v="Besoin de formation"/>
    <x v="3"/>
    <s v="Organisation d’une formation ciblée"/>
    <s v="Absence de compétence sur le sujet"/>
    <s v="Plan de formation annuel par poste"/>
    <d v="2025-06-05T00:00:00"/>
    <s v="Indicateur 11"/>
    <x v="0"/>
    <n v="24"/>
    <x v="0"/>
    <n v="1"/>
    <x v="1"/>
    <s v="Aucun commentaire"/>
  </r>
  <r>
    <s v="NUM-012"/>
    <s v="Définir et Mettre en Œuvre la Stratégie (DMOS)"/>
    <x v="7"/>
    <s v="Aucun problème"/>
    <x v="4"/>
    <s v="Aucune action requise"/>
    <s v="Situation maîtrisée"/>
    <s v="Maintenir les bonnes pratiques"/>
    <d v="2025-06-06T00:00:00"/>
    <s v="Indicateur 12"/>
    <x v="4"/>
    <n v="25"/>
    <x v="0"/>
    <n v="1"/>
    <x v="1"/>
    <s v="Aucun commentaire"/>
  </r>
  <r>
    <s v="NUM-013"/>
    <s v="Gérer le Système de Management de la Qualité (GSMQ)"/>
    <x v="8"/>
    <s v="Délai dépassé"/>
    <x v="0"/>
    <s v="Analyse en cours pour correction"/>
    <s v="Cause en cours d'identification"/>
    <s v="Mener un diagnostic approfondi"/>
    <d v="2025-06-07T00:00:00"/>
    <s v="Indicateur 13"/>
    <x v="4"/>
    <n v="26"/>
    <x v="2"/>
    <n v="0.8"/>
    <x v="1"/>
    <s v="Aucun commentaire"/>
  </r>
  <r>
    <s v="NUM-014"/>
    <s v="Tenir les Comptes Publics et Parapublics (TCPP)"/>
    <x v="2"/>
    <s v="Aucun problème"/>
    <x v="1"/>
    <s v="Aucune action requise"/>
    <s v="Situation maîtrisée"/>
    <s v="Maintenir les bonnes pratiques"/>
    <d v="2025-06-08T00:00:00"/>
    <s v="Indicateur 14"/>
    <x v="3"/>
    <n v="27"/>
    <x v="3"/>
    <n v="0.2"/>
    <x v="1"/>
    <s v="Aucun commentaire"/>
  </r>
  <r>
    <s v="NUM-015"/>
    <s v="Définir et Mettre en Œuvre la Stratégie (DMOS)"/>
    <x v="7"/>
    <s v="Besoin de formation"/>
    <x v="0"/>
    <s v="Organisation d’une formation ciblée"/>
    <s v="Absence de compétence sur le sujet"/>
    <s v="Plan de formation annuel par poste"/>
    <d v="2025-06-09T00:00:00"/>
    <s v="Indicateur 15"/>
    <x v="3"/>
    <n v="28"/>
    <x v="0"/>
    <n v="1"/>
    <x v="2"/>
    <s v="Aucun commentaire"/>
  </r>
  <r>
    <s v="NUM-016"/>
    <s v="Définir et Mettre en Œuvre la Stratégie (DMOS)"/>
    <x v="7"/>
    <s v="Budget insuffisant"/>
    <x v="1"/>
    <s v="Analyse en cours pour correction"/>
    <s v="Cause en cours d'identification"/>
    <s v="Mener un diagnostic approfondi"/>
    <d v="2025-07-10T00:00:00"/>
    <s v="Indicateur 16"/>
    <x v="4"/>
    <n v="59"/>
    <x v="3"/>
    <n v="0.2"/>
    <x v="1"/>
    <s v="Aucun commentaire"/>
  </r>
  <r>
    <s v="NUM-017"/>
    <s v="Définir et Mettre en Œuvre la Stratégie (DMOS)"/>
    <x v="7"/>
    <s v="Besoin de formation"/>
    <x v="2"/>
    <s v="Organisation d’une formation ciblée"/>
    <s v="Absence de compétence sur le sujet"/>
    <s v="Plan de formation annuel par poste"/>
    <d v="2025-06-11T00:00:00"/>
    <s v="Indicateur 17"/>
    <x v="0"/>
    <n v="30"/>
    <x v="1"/>
    <n v="0.6"/>
    <x v="0"/>
    <s v="Aucun commentaire"/>
  </r>
  <r>
    <s v="NUM-018"/>
    <s v="Définir et Mettre en Œuvre la Stratégie (DMOS)"/>
    <x v="7"/>
    <s v="Manque de ressources"/>
    <x v="3"/>
    <s v="Affectation de ressources supplémentaires"/>
    <s v="Sous-estimation des besoins matériels et humains"/>
    <s v="Revoir le dimensionnement des équipes et des moyens"/>
    <d v="2025-06-12T00:00:00"/>
    <s v="Indicateur 18"/>
    <x v="0"/>
    <n v="31"/>
    <x v="0"/>
    <n v="1"/>
    <x v="1"/>
    <s v="Aucun commentaire"/>
  </r>
  <r>
    <s v="NUM-019"/>
    <s v="Gérer la Trésorerie de l’Etat (GTE)"/>
    <x v="9"/>
    <s v="Délai dépassé"/>
    <x v="4"/>
    <s v="Analyse en cours pour correction"/>
    <s v="Cause en cours d'identification"/>
    <s v="Mener un diagnostic approfondi"/>
    <d v="2025-06-13T00:00:00"/>
    <s v="Indicateur 19"/>
    <x v="1"/>
    <n v="32"/>
    <x v="3"/>
    <n v="0.2"/>
    <x v="1"/>
    <s v="Aucun commentaire"/>
  </r>
  <r>
    <s v="NUM-020"/>
    <s v="Gérer l’Ecoute Client et la Communication. (GECC)"/>
    <x v="0"/>
    <s v="Aucun problème"/>
    <x v="0"/>
    <s v="Aucune action requise"/>
    <s v="Situation maîtrisée"/>
    <s v="Maintenir les bonnes pratiques"/>
    <d v="2025-06-14T00:00:00"/>
    <s v="Indicateur 20"/>
    <x v="3"/>
    <n v="33"/>
    <x v="1"/>
    <n v="0.6"/>
    <x v="1"/>
    <s v="Aucun commentaire"/>
  </r>
  <r>
    <s v="NUM-021"/>
    <s v="Définir et Mettre en Œuvre la Stratégie (DMOS)"/>
    <x v="7"/>
    <s v="Problème technique"/>
    <x v="1"/>
    <s v="Analyse en cours pour correction"/>
    <s v="Cause en cours d'identification"/>
    <s v="Mener un diagnostic approfondi"/>
    <d v="2025-06-15T00:00:00"/>
    <s v="Indicateur 21"/>
    <x v="0"/>
    <n v="34"/>
    <x v="1"/>
    <n v="0.6"/>
    <x v="1"/>
    <s v="Aucun commentaire"/>
  </r>
  <r>
    <s v="NUM-022"/>
    <s v="Définir et Mettre en Œuvre la Stratégie (DMOS)"/>
    <x v="7"/>
    <s v="Aucun problème"/>
    <x v="0"/>
    <s v="Aucune action requise"/>
    <s v="Situation maîtrisée"/>
    <s v="Maintenir les bonnes pratiques"/>
    <d v="2025-06-16T00:00:00"/>
    <s v="Indicateur 22"/>
    <x v="2"/>
    <n v="35"/>
    <x v="1"/>
    <n v="0.6"/>
    <x v="1"/>
    <s v="Aucun commentaire"/>
  </r>
  <r>
    <s v="NUM-023"/>
    <s v="Définir et Mettre en Œuvre la Stratégie (DMOS)"/>
    <x v="7"/>
    <s v="Manque de ressources"/>
    <x v="1"/>
    <s v="Affectation de ressources supplémentaires"/>
    <s v="Sous-estimation des besoins matériels et humains"/>
    <s v="Revoir le dimensionnement des équipes et des moyens"/>
    <d v="2025-06-17T00:00:00"/>
    <s v="Indicateur 23"/>
    <x v="1"/>
    <n v="36"/>
    <x v="0"/>
    <n v="1"/>
    <x v="0"/>
    <s v="Aucun commentaire"/>
  </r>
  <r>
    <s v="NUM-024"/>
    <s v="Définir et Mettre en Œuvre la Stratégie (DMOS)"/>
    <x v="7"/>
    <s v="Délai dépassé"/>
    <x v="2"/>
    <s v="Analyse en cours pour correction"/>
    <s v="Cause en cours d'identification"/>
    <s v="Mener un diagnostic approfondi"/>
    <d v="2025-06-18T00:00:00"/>
    <s v="Indicateur 24"/>
    <x v="1"/>
    <n v="37"/>
    <x v="2"/>
    <n v="0.8"/>
    <x v="1"/>
    <s v="Aucun commentaire"/>
  </r>
  <r>
    <s v="NUM-025"/>
    <s v="Définir et Mettre en Œuvre la Stratégie (DMOS)"/>
    <x v="7"/>
    <s v="Budget insuffisant"/>
    <x v="3"/>
    <s v="Analyse en cours pour correction"/>
    <s v="Cause en cours d'identification"/>
    <s v="Mener un diagnostic approfondi"/>
    <d v="2025-06-19T00:00:00"/>
    <s v="Indicateur 25"/>
    <x v="4"/>
    <n v="38"/>
    <x v="0"/>
    <n v="1"/>
    <x v="2"/>
    <s v="Aucun commentaire"/>
  </r>
  <r>
    <s v="NUM-026"/>
    <s v="Définir et Mettre en Œuvre la Stratégie (DMOS)"/>
    <x v="7"/>
    <s v="Besoin de formation"/>
    <x v="4"/>
    <s v="Organisation d’une formation ciblée"/>
    <s v="Absence de compétence sur le sujet"/>
    <s v="Plan de formation annuel par poste"/>
    <d v="2025-06-20T00:00:00"/>
    <s v="Indicateur 26"/>
    <x v="3"/>
    <n v="39"/>
    <x v="2"/>
    <n v="0.8"/>
    <x v="1"/>
    <s v="Aucun commentaire"/>
  </r>
  <r>
    <s v="NUM-027"/>
    <s v="Définir et Mettre en Œuvre la Stratégie (DMOS)"/>
    <x v="7"/>
    <s v="Besoin de formation"/>
    <x v="0"/>
    <s v="Organisation d’une formation ciblée"/>
    <s v="Absence de compétence sur le sujet"/>
    <s v="Plan de formation annuel par poste"/>
    <d v="2025-06-21T00:00:00"/>
    <s v="Indicateur 27"/>
    <x v="0"/>
    <n v="40"/>
    <x v="0"/>
    <n v="1"/>
    <x v="1"/>
    <s v="Aucun commentaire"/>
  </r>
  <r>
    <s v="NUM-028"/>
    <s v="Définir et Mettre en Œuvre la Stratégie (DMOS)"/>
    <x v="7"/>
    <s v="Budget insuffisant"/>
    <x v="1"/>
    <s v="Analyse en cours pour correction"/>
    <s v="Cause en cours d'identification"/>
    <s v="Mener un diagnostic approfondi"/>
    <d v="2025-06-22T00:00:00"/>
    <s v="Indicateur 28"/>
    <x v="0"/>
    <n v="41"/>
    <x v="3"/>
    <n v="0.2"/>
    <x v="1"/>
    <s v="Aucun commentaire"/>
  </r>
  <r>
    <s v="NUM-029"/>
    <s v="Définir et Mettre en Œuvre la Stratégie (DMOS)"/>
    <x v="7"/>
    <s v="Délai dépassé"/>
    <x v="0"/>
    <s v="Analyse en cours pour correction"/>
    <s v="Cause en cours d'identification"/>
    <s v="Mener un diagnostic approfondi"/>
    <d v="2025-06-23T00:00:00"/>
    <s v="Indicateur 29"/>
    <x v="1"/>
    <n v="42"/>
    <x v="2"/>
    <n v="0.8"/>
    <x v="1"/>
    <s v="Aucun commentaire"/>
  </r>
  <r>
    <s v="NUM-030"/>
    <s v="Définir et Mettre en Œuvre la Stratégie (DMOS)"/>
    <x v="7"/>
    <s v="Budget insuffisant"/>
    <x v="1"/>
    <s v="Analyse en cours pour correction"/>
    <s v="Cause en cours d'identification"/>
    <s v="Mener un diagnostic approfondi"/>
    <d v="2025-06-24T00:00:00"/>
    <s v="Indicateur 30"/>
    <x v="3"/>
    <n v="43"/>
    <x v="3"/>
    <n v="0.2"/>
    <x v="1"/>
    <s v="Aucun commentaire"/>
  </r>
  <r>
    <s v="NUM-031"/>
    <s v="Définir et Mettre en Œuvre la Stratégie (DMOS)"/>
    <x v="7"/>
    <s v="Mauvaise coordination"/>
    <x v="2"/>
    <s v="Mise en place d’un tableau de coordination hebdomadaire"/>
    <s v="Absence de réunion de suivi entre les départements"/>
    <s v="Instaurer une réunion hebdomadaire et un responsable coordination"/>
    <d v="2025-06-25T00:00:00"/>
    <s v="Indicateur 31"/>
    <x v="3"/>
    <n v="44"/>
    <x v="0"/>
    <n v="1"/>
    <x v="0"/>
    <s v="Aucun commentaire"/>
  </r>
  <r>
    <s v="NUM-032"/>
    <s v="Définir et Mettre en Œuvre la Stratégie (DMOS)"/>
    <x v="7"/>
    <s v="Aucun problème"/>
    <x v="3"/>
    <s v="Aucune action requise"/>
    <s v="Situation maîtrisée"/>
    <s v="Maintenir les bonnes pratiques"/>
    <d v="2025-06-26T00:00:00"/>
    <s v="Indicateur 32"/>
    <x v="3"/>
    <n v="45"/>
    <x v="1"/>
    <n v="0.6"/>
    <x v="1"/>
    <s v="Aucun commentaire"/>
  </r>
  <r>
    <s v="NUM-033"/>
    <s v="Tenir les Comptes Publics et Parapublics (TCPP)"/>
    <x v="2"/>
    <s v="Manque de ressources"/>
    <x v="4"/>
    <s v="Affectation de ressources supplémentaires"/>
    <s v="Sous-estimation des besoins matériels et humains"/>
    <s v="Revoir le dimensionnement des équipes et des moyens"/>
    <d v="2025-06-27T00:00:00"/>
    <s v="Indicateur 33"/>
    <x v="4"/>
    <n v="46"/>
    <x v="0"/>
    <n v="1"/>
    <x v="2"/>
    <s v="Aucun commentaire"/>
  </r>
  <r>
    <s v="NUM-034"/>
    <s v="Surveiller la Gouvernance (SG)"/>
    <x v="1"/>
    <s v="Budget insuffisant"/>
    <x v="0"/>
    <s v="Analyse en cours pour correction"/>
    <s v="Cause en cours d'identification"/>
    <s v="Mener un diagnostic approfondi"/>
    <d v="2025-06-28T00:00:00"/>
    <s v="Indicateur 34"/>
    <x v="0"/>
    <n v="47"/>
    <x v="1"/>
    <n v="0.6"/>
    <x v="1"/>
    <s v="Aucun commentaire"/>
  </r>
  <r>
    <s v="NUM-035"/>
    <s v="Définir et Mettre en Œuvre la Stratégie (DMOS)"/>
    <x v="7"/>
    <s v="Manque de ressources"/>
    <x v="1"/>
    <s v="Affectation de ressources supplémentaires"/>
    <s v="Sous-estimation des besoins matériels et humains"/>
    <s v="Revoir le dimensionnement des équipes et des moyens"/>
    <d v="2025-06-29T00:00:00"/>
    <s v="Indicateur 35"/>
    <x v="3"/>
    <n v="48"/>
    <x v="2"/>
    <n v="0.8"/>
    <x v="1"/>
    <s v="Aucun commentaire"/>
  </r>
  <r>
    <s v="NUM-036"/>
    <s v="Définir et Mettre en Œuvre la Stratégie (DMOS)"/>
    <x v="7"/>
    <s v="Mauvaise coordination"/>
    <x v="0"/>
    <s v="Mise en place d’un tableau de coordination hebdomadaire"/>
    <s v="Absence de réunion de suivi entre les départements"/>
    <s v="Instaurer une réunion hebdomadaire et un responsable coordination"/>
    <d v="2025-06-30T00:00:00"/>
    <s v="Indicateur 36"/>
    <x v="4"/>
    <n v="49"/>
    <x v="0"/>
    <n v="1"/>
    <x v="1"/>
    <s v="Aucun commentaire"/>
  </r>
  <r>
    <s v="NUM-037"/>
    <s v="Définir et Mettre en Œuvre la Stratégie (DMOS)"/>
    <x v="7"/>
    <s v="Besoin de formation"/>
    <x v="1"/>
    <s v="Organisation d’une formation ciblée"/>
    <s v="Absence de compétence sur le sujet"/>
    <s v="Plan de formation annuel par poste"/>
    <d v="2025-07-01T00:00:00"/>
    <s v="Indicateur 37"/>
    <x v="2"/>
    <n v="50"/>
    <x v="3"/>
    <n v="0.2"/>
    <x v="1"/>
    <s v="Aucun commentaire"/>
  </r>
  <r>
    <s v="NUM-038"/>
    <s v="Définir et Mettre en Œuvre la Stratégie (DMOS)"/>
    <x v="7"/>
    <s v="Budget insuffisant"/>
    <x v="2"/>
    <s v="Analyse en cours pour correction"/>
    <s v="Cause en cours d'identification"/>
    <s v="Mener un diagnostic approfondi"/>
    <d v="2025-07-02T00:00:00"/>
    <s v="Indicateur 38"/>
    <x v="1"/>
    <n v="51"/>
    <x v="2"/>
    <n v="0.8"/>
    <x v="1"/>
    <s v="Aucun commentaire"/>
  </r>
  <r>
    <s v="NUM-039"/>
    <s v="Définir et Mettre en Œuvre la Stratégie (DMOS)"/>
    <x v="7"/>
    <s v="Délai dépassé"/>
    <x v="3"/>
    <s v="Analyse en cours pour correction"/>
    <s v="Cause en cours d'identification"/>
    <s v="Mener un diagnostic approfondi"/>
    <d v="2025-07-03T00:00:00"/>
    <s v="Indicateur 39"/>
    <x v="0"/>
    <n v="52"/>
    <x v="3"/>
    <n v="0.2"/>
    <x v="0"/>
    <s v="Aucun commentaire"/>
  </r>
  <r>
    <s v="NUM-040"/>
    <s v="Tenir les Comptes Publics et Parapublics (TCPP)"/>
    <x v="2"/>
    <s v="Besoin de formation"/>
    <x v="4"/>
    <s v="Organisation d’une formation ciblée"/>
    <s v="Absence de compétence sur le sujet"/>
    <s v="Plan de formation annuel par poste"/>
    <d v="2025-07-04T00:00:00"/>
    <s v="Indicateur 40"/>
    <x v="0"/>
    <n v="53"/>
    <x v="1"/>
    <n v="0.6"/>
    <x v="1"/>
    <s v="Aucun commentai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05D013-56D8-4FFB-9E1E-135A8A4AB945}" name="Tableau croisé dynamique18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0" rowHeaderCaption="Mois">
  <location ref="Q3:R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Row" showAll="0">
      <items count="6">
        <item x="3"/>
        <item x="2"/>
        <item x="4"/>
        <item x="0"/>
        <item x="1"/>
        <item t="default"/>
      </items>
    </pivotField>
    <pivotField dataField="1" numFmtId="1" showAll="0"/>
    <pivotField showAll="0">
      <items count="5">
        <item x="0"/>
        <item x="2"/>
        <item x="1"/>
        <item x="3"/>
        <item t="default"/>
      </items>
    </pivotField>
    <pivotField numFmtId="9" showAll="0"/>
    <pivotField showAll="0">
      <items count="4">
        <item x="1"/>
        <item x="2"/>
        <item x="0"/>
        <item t="default"/>
      </items>
    </pivotField>
    <pivotField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Moyenne de NOMBRE DE JOURS RESTANT" fld="11" subtotal="average" baseField="10" baseItem="0" numFmtId="1"/>
  </dataFields>
  <formats count="10">
    <format dxfId="34">
      <pivotArea type="all" dataOnly="0" outline="0" fieldPosition="0"/>
    </format>
    <format dxfId="33">
      <pivotArea outline="0" collapsedLevelsAreSubtotals="1" fieldPosition="0"/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grandRow="1" outline="0" fieldPosition="0"/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7C324A-0B61-4D4B-9323-A758E84DE2BC}" name="par responsable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0" rowHeaderCaption="Mois">
  <location ref="K3:K9" firstHeaderRow="1" firstDataRow="1" firstDataCol="1"/>
  <pivotFields count="16">
    <pivotField showAll="0"/>
    <pivotField showAll="0"/>
    <pivotField showAll="0">
      <items count="11">
        <item x="7"/>
        <item x="1"/>
        <item x="8"/>
        <item x="0"/>
        <item x="9"/>
        <item x="3"/>
        <item x="2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axis="axisRow" showAll="0">
      <items count="6">
        <item x="3"/>
        <item x="2"/>
        <item x="4"/>
        <item x="0"/>
        <item x="1"/>
        <item t="default"/>
      </items>
    </pivotField>
    <pivotField numFmtId="1" showAll="0"/>
    <pivotField showAll="0">
      <items count="5">
        <item x="0"/>
        <item x="2"/>
        <item x="1"/>
        <item x="3"/>
        <item t="default"/>
      </items>
    </pivotField>
    <pivotField numFmtId="9" showAll="0"/>
    <pivotField showAll="0">
      <items count="4">
        <item x="1"/>
        <item x="2"/>
        <item x="0"/>
        <item t="default"/>
      </items>
    </pivotField>
    <pivotField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formats count="9"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grandRow="1" outline="0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grandRow="1" outline="0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75B8B2-7B2F-48E5-AEB8-9ACDB025DF63}" name="par moi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6" rowHeaderCaption="Mois">
  <location ref="G3:H14" firstHeaderRow="1" firstDataRow="1" firstDataCol="1"/>
  <pivotFields count="16">
    <pivotField showAll="0"/>
    <pivotField showAll="0"/>
    <pivotField axis="axisRow" showAll="0">
      <items count="11">
        <item x="7"/>
        <item x="1"/>
        <item x="8"/>
        <item x="0"/>
        <item x="9"/>
        <item x="3"/>
        <item x="2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numFmtId="1" showAll="0"/>
    <pivotField showAll="0">
      <items count="5">
        <item x="0"/>
        <item x="2"/>
        <item x="1"/>
        <item x="3"/>
        <item t="default"/>
      </items>
    </pivotField>
    <pivotField dataField="1" numFmtId="9" showAll="0"/>
    <pivotField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Moyenne de AVANCEMENT (%)" fld="13" subtotal="average" baseField="2" baseItem="2" numFmtId="9"/>
  </dataFields>
  <formats count="9"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grandRow="1" outline="0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dataOnly="0" labelOnly="1" grandRow="1" outline="0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dataOnly="0" labelOnly="1" grandRow="1" outline="0" fieldPosition="0"/>
    </format>
  </formats>
  <chartFormats count="1">
    <chartFormat chart="1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C4070D-8524-426E-B161-3EE9862CD983}" name="par niveau de priorite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4">
  <location ref="D3:E14" firstHeaderRow="1" firstDataRow="1" firstDataCol="1"/>
  <pivotFields count="16">
    <pivotField dataField="1" showAll="0"/>
    <pivotField showAll="0"/>
    <pivotField axis="axisRow" showAll="0">
      <items count="11">
        <item x="7"/>
        <item x="1"/>
        <item x="8"/>
        <item x="0"/>
        <item x="9"/>
        <item x="3"/>
        <item x="2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numFmtId="1" showAll="0"/>
    <pivotField showAll="0">
      <items count="5">
        <item x="0"/>
        <item x="2"/>
        <item x="1"/>
        <item x="3"/>
        <item t="default"/>
      </items>
    </pivotField>
    <pivotField numFmtId="9" showAll="0"/>
    <pivotField showAll="0">
      <items count="4">
        <item x="1"/>
        <item x="2"/>
        <item x="0"/>
        <item t="default"/>
      </items>
    </pivotField>
    <pivotField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NUMERO FEDAC" fld="0" subtotal="count" baseField="0" baseItem="0"/>
  </dataFields>
  <chartFormats count="1">
    <chartFormat chart="1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1C47E-6E71-4F6B-B94A-60AABA9E679B}" name="NOMBRE ACTION PAR PDCA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16">
    <pivotField dataField="1" showAll="0"/>
    <pivotField showAll="0"/>
    <pivotField showAll="0">
      <items count="11">
        <item x="7"/>
        <item x="1"/>
        <item x="8"/>
        <item x="0"/>
        <item x="9"/>
        <item x="3"/>
        <item x="2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numFmtId="1" showAll="0"/>
    <pivotField axis="axisRow" showAll="0">
      <items count="5">
        <item x="0"/>
        <item x="2"/>
        <item x="1"/>
        <item x="3"/>
        <item t="default"/>
      </items>
    </pivotField>
    <pivotField numFmtId="9" showAll="0"/>
    <pivotField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NUMERO FEDA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D143A8-C663-4A24-91BB-1C700B27C552}" name="PAR SOURCE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4" rowHeaderCaption="Mois">
  <location ref="T3:U9" firstHeaderRow="1" firstDataRow="1" firstDataCol="1"/>
  <pivotFields count="16">
    <pivotField dataField="1" showAll="0"/>
    <pivotField showAll="0"/>
    <pivotField showAll="0">
      <items count="11">
        <item x="7"/>
        <item x="1"/>
        <item x="8"/>
        <item x="0"/>
        <item x="9"/>
        <item x="3"/>
        <item x="2"/>
        <item x="4"/>
        <item x="5"/>
        <item x="6"/>
        <item t="default"/>
      </items>
    </pivotField>
    <pivotField showAll="0"/>
    <pivotField axis="axisRow" showAll="0">
      <items count="6">
        <item x="1"/>
        <item x="4"/>
        <item x="3"/>
        <item x="0"/>
        <item x="2"/>
        <item t="default"/>
      </items>
    </pivotField>
    <pivotField showAll="0"/>
    <pivotField showAll="0"/>
    <pivotField showAll="0"/>
    <pivotField numFmtId="164" showAll="0"/>
    <pivotField showAll="0"/>
    <pivotField showAll="0"/>
    <pivotField numFmtId="1" showAll="0"/>
    <pivotField showAll="0">
      <items count="5">
        <item x="0"/>
        <item x="2"/>
        <item x="1"/>
        <item x="3"/>
        <item t="default"/>
      </items>
    </pivotField>
    <pivotField numFmtId="9"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Nombre de NUMERO FEDAC" fld="0" subtotal="count" baseField="0" baseItem="0"/>
  </dataFields>
  <formats count="10">
    <format dxfId="62">
      <pivotArea type="all" dataOnly="0" outline="0" fieldPosition="0"/>
    </format>
    <format dxfId="61">
      <pivotArea outline="0" collapsedLevelsAreSubtotals="1" fieldPosition="0"/>
    </format>
    <format dxfId="60">
      <pivotArea dataOnly="0" labelOnly="1" grandRow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dataOnly="0" labelOnly="1" grandRow="1" outline="0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grandRow="1" outline="0" fieldPosition="0"/>
    </format>
    <format dxfId="53">
      <pivotArea outline="0" collapsedLevelsAreSubtotals="1" fieldPosition="0"/>
    </format>
  </formats>
  <chartFormats count="1">
    <chartFormat chart="2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1" xr16:uid="{1B22C567-FE44-4FE6-A3EF-404F69009952}" autoFormatId="16" applyNumberFormats="0" applyBorderFormats="0" applyFontFormats="0" applyPatternFormats="0" applyAlignmentFormats="0" applyWidthHeightFormats="0">
  <queryTableRefresh nextId="30">
    <queryTableFields count="16">
      <queryTableField id="1" name="ID Action" tableColumnId="1"/>
      <queryTableField id="24" dataBound="0" tableColumnId="23"/>
      <queryTableField id="28" dataBound="0" tableColumnId="9"/>
      <queryTableField id="2" name="Problème" tableColumnId="2"/>
      <queryTableField id="20" dataBound="0" tableColumnId="19"/>
      <queryTableField id="25" dataBound="0" tableColumnId="4"/>
      <queryTableField id="23" dataBound="0" tableColumnId="22"/>
      <queryTableField id="21" dataBound="0" tableColumnId="20"/>
      <queryTableField id="22" dataBound="0" tableColumnId="21"/>
      <queryTableField id="9" name="Indicateur de Suivi" tableColumnId="7"/>
      <queryTableField id="5" name="Responsable" tableColumnId="5"/>
      <queryTableField id="8" name="Échéance" tableColumnId="8"/>
      <queryTableField id="16" name="Statut PDCA" tableColumnId="16"/>
      <queryTableField id="17" name="Avancement (%)" tableColumnId="17"/>
      <queryTableField id="15" name="Priorité" tableColumnId="6"/>
      <queryTableField id="18" name="Commentaire" tableColumnId="18"/>
    </queryTableFields>
    <queryTableDeletedFields count="9">
      <deletedField name="Objectif"/>
      <deletedField name="Résultat Attendu"/>
      <deletedField name="Résultat Obtenu"/>
      <deletedField name="Écart"/>
      <deletedField name="Action Corrective"/>
      <deletedField name="Date de Début"/>
      <deletedField name="Action Préventive"/>
      <deletedField name="Durée (jours)"/>
      <deletedField name="Description"/>
    </queryTableDeleted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_PDCA" xr10:uid="{498762C3-B141-474E-BA1A-6A0B70B346BE}" sourceName="Statut PDCA">
  <pivotTables>
    <pivotTable tabId="4" name="par mois"/>
    <pivotTable tabId="4" name="par niveau de priorite"/>
    <pivotTable tabId="4" name="par responsable"/>
    <pivotTable tabId="4" name="Tableau croisé dynamique18"/>
    <pivotTable tabId="4" name="PAR SOURCE"/>
  </pivotTables>
  <data>
    <tabular pivotCacheId="35467194">
      <items count="4">
        <i x="0" s="1"/>
        <i x="2" s="1"/>
        <i x="1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UMERO_PRCOCESSUS" xr10:uid="{6E195813-6C30-407C-AF97-9E097BE134EA}" sourceName="NUMERO PRCOCESSUS">
  <pivotTables>
    <pivotTable tabId="4" name="NOMBRE ACTION PAR PDCA"/>
    <pivotTable tabId="4" name="PAR SOURCE"/>
  </pivotTables>
  <data>
    <tabular pivotCacheId="35467194">
      <items count="10">
        <i x="7" s="1"/>
        <i x="1" s="1"/>
        <i x="8" s="1"/>
        <i x="0" s="1"/>
        <i x="9" s="1"/>
        <i x="3" s="1"/>
        <i x="2" s="1"/>
        <i x="4" s="1"/>
        <i x="5" s="1"/>
        <i x="6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FFICACITE" xr10:uid="{7167CC93-B512-4CEB-98A8-635181019BCE}" sourceName="EFFICACITE">
  <pivotTables>
    <pivotTable tabId="4" name="par mois"/>
    <pivotTable tabId="4" name="par niveau de priorite"/>
    <pivotTable tabId="4" name="par responsable"/>
    <pivotTable tabId="4" name="Tableau croisé dynamique18"/>
  </pivotTables>
  <data>
    <tabular pivotCacheId="35467194">
      <items count="3">
        <i x="1" s="1"/>
        <i x="2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ut PDCA" xr10:uid="{3514EFC7-3EA8-44BA-B2C0-DA1F51B98BE7}" cache="Segment_Statut_PDCA" caption="Statut PDCA" columnCount="2" style="SlicerStyleOther2" rowHeight="241300"/>
  <slicer name="NUMERO PRCOCESSUS" xr10:uid="{BF222AEE-AC88-4A2F-9F3C-C04FD63B3DF6}" cache="Segment_NUMERO_PRCOCESSUS" caption="NUMERO PRCOCESSUS" startItem="2" columnCount="2" style="SlicerStyleOther2" rowHeight="241300"/>
  <slicer name="EFFICACITE" xr10:uid="{C9BF2B95-0ADB-4112-A0C7-2184EE582DCC}" cache="Segment_EFFICACITE" caption="EFFICACITE" style="SlicerStyleOther2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7F7C68-E708-425A-9520-E1E995A7F930}" name="Tableau1_1" displayName="Tableau1_1" ref="A6:P46" tableType="queryTable" totalsRowShown="0" headerRowDxfId="24" dataDxfId="22" headerRowBorderDxfId="23" tableBorderDxfId="21" totalsRowBorderDxfId="20">
  <autoFilter ref="A6:P46" xr:uid="{367F7C68-E708-425A-9520-E1E995A7F9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5299BE49-62A5-469A-8FEE-A8CC7C80198B}" uniqueName="1" name="NUMERO FEDAC" queryTableFieldId="1" dataDxfId="19"/>
    <tableColumn id="23" xr3:uid="{FCE2BDC5-2ADA-4298-B2E2-7E7F5C199B1A}" uniqueName="23" name=" PROCESSUS" queryTableFieldId="24" dataDxfId="18"/>
    <tableColumn id="9" xr3:uid="{EB7B83FF-7BA3-4C54-8E67-B5715017FAF4}" uniqueName="9" name="NUMERO PRCOCESSUS" queryTableFieldId="28" dataDxfId="17">
      <calculatedColumnFormula>VLOOKUP(Tableau1_1[[#This Row],[ PROCESSUS]],TCD!$A$41:$B$55,2,FALSE)</calculatedColumnFormula>
    </tableColumn>
    <tableColumn id="2" xr3:uid="{15934D1F-9B73-4442-8D40-50CD3A7BD66B}" uniqueName="2" name="ECART CONSTATE" queryTableFieldId="2" dataDxfId="16"/>
    <tableColumn id="19" xr3:uid="{CDF1D3A5-01C9-4C92-8E02-A444433796C6}" uniqueName="19" name="ORIGINE DE LA NON CONFORMITE" queryTableFieldId="20" dataDxfId="15"/>
    <tableColumn id="4" xr3:uid="{4FF5FA9B-9EBF-44BC-8846-D47915E8BDC0}" uniqueName="4" name="CORRECTION APPORTE" queryTableFieldId="25" dataDxfId="14"/>
    <tableColumn id="22" xr3:uid="{2B2B69D6-AD5B-47D0-A416-1E86BDDF7188}" uniqueName="22" name="CAUSES RACINE" queryTableFieldId="23" dataDxfId="13"/>
    <tableColumn id="20" xr3:uid="{735EE0D3-E253-4FF9-BEAB-D9F3D2CD25EA}" uniqueName="20" name="SOLUTION PROPOSES" queryTableFieldId="21" dataDxfId="12"/>
    <tableColumn id="21" xr3:uid="{A2E2A2CC-1C88-42AB-8E39-18E6D5123DD6}" uniqueName="21" name="DATE BUTOIRE" queryTableFieldId="22" dataDxfId="11"/>
    <tableColumn id="7" xr3:uid="{0CCD8CF2-035F-42D6-A3C4-9127799D9FAC}" uniqueName="7" name="INDICATEUR DE SUIVI" queryTableFieldId="9" dataDxfId="10"/>
    <tableColumn id="5" xr3:uid="{3B65F7CE-F82A-4AD4-A69D-A286B1B1439C}" uniqueName="5" name="RESPONSABLE" queryTableFieldId="5" dataDxfId="9"/>
    <tableColumn id="8" xr3:uid="{4514BE2E-134C-4710-84E6-4500986DD2F5}" uniqueName="8" name="NOMBRE DE JOURS RESTANT" queryTableFieldId="8" dataDxfId="8"/>
    <tableColumn id="16" xr3:uid="{319CD906-D69E-4CE5-95A5-B1CD0BF65E08}" uniqueName="16" name="STATUT PDCA" queryTableFieldId="16" dataDxfId="7"/>
    <tableColumn id="17" xr3:uid="{0F2EB632-F4D8-4FCE-B68E-0D98E5F97219}" uniqueName="17" name="AVANCEMENT (%)" queryTableFieldId="17" dataDxfId="6" dataCellStyle="Pourcentage"/>
    <tableColumn id="6" xr3:uid="{1026F311-1BCE-4571-96D6-14ACFC973292}" uniqueName="6" name="EFFICACITE" queryTableFieldId="15" dataDxfId="5" dataCellStyle="Pourcentage"/>
    <tableColumn id="18" xr3:uid="{DD9A5FD3-E515-4081-AEED-BF382BB65E1A}" uniqueName="18" name="COMMENTAIRE" queryTableFieldId="18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EC6F-8325-4242-B2DF-250C3F5A4ACC}">
  <sheetPr codeName="Feuil4"/>
  <dimension ref="A2:U62"/>
  <sheetViews>
    <sheetView showGridLines="0" topLeftCell="A37" workbookViewId="0">
      <selection activeCell="A42" sqref="A42:A55"/>
    </sheetView>
  </sheetViews>
  <sheetFormatPr baseColWidth="10" defaultRowHeight="14.5" x14ac:dyDescent="0.35"/>
  <cols>
    <col min="1" max="1" width="19.54296875" bestFit="1" customWidth="1"/>
    <col min="2" max="2" width="24.453125" bestFit="1" customWidth="1"/>
    <col min="3" max="3" width="47.453125" bestFit="1" customWidth="1"/>
    <col min="4" max="4" width="19.54296875" bestFit="1" customWidth="1"/>
    <col min="5" max="5" width="24.453125" bestFit="1" customWidth="1"/>
    <col min="6" max="6" width="18.7265625" customWidth="1"/>
    <col min="7" max="7" width="11.7265625" bestFit="1" customWidth="1"/>
    <col min="8" max="8" width="27.08984375" bestFit="1" customWidth="1"/>
    <col min="9" max="9" width="7.1796875" bestFit="1" customWidth="1"/>
    <col min="11" max="11" width="19.81640625" bestFit="1" customWidth="1"/>
    <col min="12" max="12" width="18.36328125" bestFit="1" customWidth="1"/>
    <col min="13" max="13" width="19.36328125" bestFit="1" customWidth="1"/>
    <col min="15" max="15" width="19.1796875" customWidth="1"/>
    <col min="17" max="17" width="19.81640625" bestFit="1" customWidth="1"/>
    <col min="18" max="18" width="36" bestFit="1" customWidth="1"/>
    <col min="20" max="20" width="19.26953125" bestFit="1" customWidth="1"/>
    <col min="21" max="21" width="24.453125" bestFit="1" customWidth="1"/>
  </cols>
  <sheetData>
    <row r="2" spans="1:21" x14ac:dyDescent="0.35">
      <c r="B2">
        <f>GETPIVOTDATA("NUMERO FEDAC",$A$3)</f>
        <v>40</v>
      </c>
      <c r="E2">
        <f>GETPIVOTDATA("NUMERO FEDAC",$D$3)</f>
        <v>40</v>
      </c>
      <c r="H2" s="6">
        <f>GETPIVOTDATA("AVANCEMENT (%)",$G$3)</f>
        <v>0.71500000000000008</v>
      </c>
      <c r="R2" s="12">
        <f>GETPIVOTDATA("NOMBRE DE JOURS RESTANT",$Q$3)</f>
        <v>34.25</v>
      </c>
      <c r="U2" s="6"/>
    </row>
    <row r="3" spans="1:21" x14ac:dyDescent="0.35">
      <c r="A3" s="8" t="s">
        <v>67</v>
      </c>
      <c r="B3" t="s">
        <v>168</v>
      </c>
      <c r="D3" s="8" t="s">
        <v>67</v>
      </c>
      <c r="E3" t="s">
        <v>168</v>
      </c>
      <c r="G3" s="44" t="s">
        <v>87</v>
      </c>
      <c r="H3" s="45" t="s">
        <v>187</v>
      </c>
      <c r="K3" s="44" t="s">
        <v>87</v>
      </c>
      <c r="N3" s="7" t="s">
        <v>67</v>
      </c>
      <c r="O3" s="7" t="s">
        <v>69</v>
      </c>
      <c r="Q3" s="44" t="s">
        <v>87</v>
      </c>
      <c r="R3" s="45" t="s">
        <v>188</v>
      </c>
      <c r="T3" s="44" t="s">
        <v>87</v>
      </c>
      <c r="U3" s="45" t="s">
        <v>168</v>
      </c>
    </row>
    <row r="4" spans="1:21" x14ac:dyDescent="0.35">
      <c r="A4" s="9" t="s">
        <v>65</v>
      </c>
      <c r="B4">
        <v>15</v>
      </c>
      <c r="D4" s="9" t="s">
        <v>171</v>
      </c>
      <c r="E4">
        <v>22</v>
      </c>
      <c r="G4" s="45" t="s">
        <v>171</v>
      </c>
      <c r="H4" s="46">
        <v>0.7</v>
      </c>
      <c r="K4" s="45" t="s">
        <v>17</v>
      </c>
      <c r="N4" s="7" t="s">
        <v>65</v>
      </c>
      <c r="O4" s="7">
        <f>IFERROR(VLOOKUP(N4,$A$3:$B$8,2,0),"-")</f>
        <v>15</v>
      </c>
      <c r="Q4" s="45" t="s">
        <v>17</v>
      </c>
      <c r="R4" s="47">
        <v>34.9</v>
      </c>
      <c r="T4" s="45" t="s">
        <v>89</v>
      </c>
      <c r="U4" s="45">
        <v>11</v>
      </c>
    </row>
    <row r="5" spans="1:21" x14ac:dyDescent="0.35">
      <c r="A5" s="9" t="s">
        <v>63</v>
      </c>
      <c r="B5">
        <v>7</v>
      </c>
      <c r="D5" s="9" t="s">
        <v>172</v>
      </c>
      <c r="E5">
        <v>2</v>
      </c>
      <c r="G5" s="45" t="s">
        <v>172</v>
      </c>
      <c r="H5" s="46">
        <v>0.6</v>
      </c>
      <c r="K5" s="45" t="s">
        <v>10</v>
      </c>
      <c r="N5" s="7" t="s">
        <v>63</v>
      </c>
      <c r="O5" s="7">
        <f>IFERROR(VLOOKUP(N5,$A$3:$B$8,2,0),"-")</f>
        <v>7</v>
      </c>
      <c r="Q5" s="45" t="s">
        <v>10</v>
      </c>
      <c r="R5" s="47">
        <v>33.666666666666664</v>
      </c>
      <c r="T5" s="45" t="s">
        <v>91</v>
      </c>
      <c r="U5" s="45">
        <v>6</v>
      </c>
    </row>
    <row r="6" spans="1:21" x14ac:dyDescent="0.35">
      <c r="A6" s="9" t="s">
        <v>61</v>
      </c>
      <c r="B6">
        <v>11</v>
      </c>
      <c r="D6" s="9" t="s">
        <v>173</v>
      </c>
      <c r="E6">
        <v>1</v>
      </c>
      <c r="G6" s="45" t="s">
        <v>173</v>
      </c>
      <c r="H6" s="46">
        <v>0.8</v>
      </c>
      <c r="K6" s="45" t="s">
        <v>25</v>
      </c>
      <c r="N6" s="7" t="s">
        <v>61</v>
      </c>
      <c r="O6" s="7">
        <f>IFERROR(VLOOKUP(N6,$A$3:$B$8,2,0),"-")</f>
        <v>11</v>
      </c>
      <c r="Q6" s="45" t="s">
        <v>25</v>
      </c>
      <c r="R6" s="47">
        <v>40.5</v>
      </c>
      <c r="T6" s="45" t="s">
        <v>88</v>
      </c>
      <c r="U6" s="45">
        <v>6</v>
      </c>
    </row>
    <row r="7" spans="1:21" x14ac:dyDescent="0.35">
      <c r="A7" s="9" t="s">
        <v>59</v>
      </c>
      <c r="B7">
        <v>7</v>
      </c>
      <c r="D7" s="9" t="s">
        <v>174</v>
      </c>
      <c r="E7">
        <v>3</v>
      </c>
      <c r="G7" s="45" t="s">
        <v>174</v>
      </c>
      <c r="H7" s="46">
        <v>0.79999999999999993</v>
      </c>
      <c r="K7" s="45" t="s">
        <v>2</v>
      </c>
      <c r="N7" s="7" t="s">
        <v>59</v>
      </c>
      <c r="O7" s="7">
        <f>IFERROR(VLOOKUP(N7,$A$3:$B$8,2,0),"-")</f>
        <v>7</v>
      </c>
      <c r="Q7" s="45" t="s">
        <v>2</v>
      </c>
      <c r="R7" s="47">
        <v>34.909090909090907</v>
      </c>
      <c r="T7" s="45" t="s">
        <v>92</v>
      </c>
      <c r="U7" s="45">
        <v>11</v>
      </c>
    </row>
    <row r="8" spans="1:21" x14ac:dyDescent="0.35">
      <c r="A8" s="9" t="s">
        <v>68</v>
      </c>
      <c r="B8">
        <v>40</v>
      </c>
      <c r="D8" s="9" t="s">
        <v>175</v>
      </c>
      <c r="E8">
        <v>1</v>
      </c>
      <c r="G8" s="45" t="s">
        <v>175</v>
      </c>
      <c r="H8" s="46">
        <v>0.2</v>
      </c>
      <c r="K8" s="45" t="s">
        <v>6</v>
      </c>
      <c r="N8" s="7" t="s">
        <v>68</v>
      </c>
      <c r="O8" s="7">
        <f>IFERROR(VLOOKUP(N8,$A$3:$B$8,2,0),"-")</f>
        <v>40</v>
      </c>
      <c r="Q8" s="45" t="s">
        <v>6</v>
      </c>
      <c r="R8" s="47">
        <v>29.3</v>
      </c>
      <c r="T8" s="45" t="s">
        <v>90</v>
      </c>
      <c r="U8" s="45">
        <v>6</v>
      </c>
    </row>
    <row r="9" spans="1:21" x14ac:dyDescent="0.35">
      <c r="D9" s="9" t="s">
        <v>176</v>
      </c>
      <c r="E9">
        <v>1</v>
      </c>
      <c r="G9" s="45" t="s">
        <v>176</v>
      </c>
      <c r="H9" s="46">
        <v>1</v>
      </c>
      <c r="K9" s="45" t="s">
        <v>68</v>
      </c>
      <c r="Q9" s="45" t="s">
        <v>68</v>
      </c>
      <c r="R9" s="47">
        <v>34.25</v>
      </c>
      <c r="T9" s="45" t="s">
        <v>68</v>
      </c>
      <c r="U9" s="45">
        <v>40</v>
      </c>
    </row>
    <row r="10" spans="1:21" x14ac:dyDescent="0.35">
      <c r="D10" s="9" t="s">
        <v>177</v>
      </c>
      <c r="E10">
        <v>5</v>
      </c>
      <c r="G10" s="45" t="s">
        <v>177</v>
      </c>
      <c r="H10" s="46">
        <v>0.67999999999999994</v>
      </c>
    </row>
    <row r="11" spans="1:21" x14ac:dyDescent="0.35">
      <c r="D11" s="9" t="s">
        <v>178</v>
      </c>
      <c r="E11">
        <v>3</v>
      </c>
      <c r="G11" s="45" t="s">
        <v>178</v>
      </c>
      <c r="H11" s="46">
        <v>0.8666666666666667</v>
      </c>
    </row>
    <row r="12" spans="1:21" x14ac:dyDescent="0.35">
      <c r="D12" s="9" t="s">
        <v>179</v>
      </c>
      <c r="E12">
        <v>1</v>
      </c>
      <c r="G12" s="45" t="s">
        <v>179</v>
      </c>
      <c r="H12" s="46">
        <v>0.6</v>
      </c>
    </row>
    <row r="13" spans="1:21" x14ac:dyDescent="0.35">
      <c r="D13" s="9" t="s">
        <v>184</v>
      </c>
      <c r="E13">
        <v>1</v>
      </c>
      <c r="G13" s="45" t="s">
        <v>184</v>
      </c>
      <c r="H13" s="46">
        <v>1</v>
      </c>
    </row>
    <row r="14" spans="1:21" x14ac:dyDescent="0.35">
      <c r="D14" s="9" t="s">
        <v>68</v>
      </c>
      <c r="E14">
        <v>40</v>
      </c>
      <c r="G14" s="45" t="s">
        <v>68</v>
      </c>
      <c r="H14" s="46">
        <v>0.71500000000000008</v>
      </c>
    </row>
    <row r="29" ht="14.5" customHeight="1" x14ac:dyDescent="0.35"/>
    <row r="31" ht="28.5" customHeight="1" x14ac:dyDescent="0.35"/>
    <row r="32" ht="14.5" customHeight="1" x14ac:dyDescent="0.35"/>
    <row r="33" spans="1:2" ht="14.5" customHeight="1" x14ac:dyDescent="0.35"/>
    <row r="34" spans="1:2" ht="29.5" customHeight="1" x14ac:dyDescent="0.35"/>
    <row r="35" spans="1:2" ht="29.5" customHeight="1" x14ac:dyDescent="0.35"/>
    <row r="38" spans="1:2" ht="14.5" customHeight="1" x14ac:dyDescent="0.35"/>
    <row r="39" spans="1:2" ht="14.5" customHeight="1" x14ac:dyDescent="0.35"/>
    <row r="40" spans="1:2" ht="29.5" customHeight="1" x14ac:dyDescent="0.35"/>
    <row r="41" spans="1:2" ht="23.5" customHeight="1" x14ac:dyDescent="0.35">
      <c r="A41" s="19" t="s">
        <v>170</v>
      </c>
      <c r="B41" s="19" t="s">
        <v>169</v>
      </c>
    </row>
    <row r="42" spans="1:2" x14ac:dyDescent="0.35">
      <c r="A42" s="7" t="s">
        <v>191</v>
      </c>
      <c r="B42" s="7" t="s">
        <v>171</v>
      </c>
    </row>
    <row r="43" spans="1:2" x14ac:dyDescent="0.35">
      <c r="A43" s="7" t="s">
        <v>192</v>
      </c>
      <c r="B43" s="7" t="s">
        <v>172</v>
      </c>
    </row>
    <row r="44" spans="1:2" x14ac:dyDescent="0.35">
      <c r="A44" s="7" t="s">
        <v>193</v>
      </c>
      <c r="B44" s="7" t="s">
        <v>173</v>
      </c>
    </row>
    <row r="45" spans="1:2" x14ac:dyDescent="0.35">
      <c r="A45" s="7" t="s">
        <v>194</v>
      </c>
      <c r="B45" s="7" t="s">
        <v>174</v>
      </c>
    </row>
    <row r="46" spans="1:2" x14ac:dyDescent="0.35">
      <c r="A46" s="7" t="s">
        <v>195</v>
      </c>
      <c r="B46" s="7" t="s">
        <v>175</v>
      </c>
    </row>
    <row r="47" spans="1:2" x14ac:dyDescent="0.35">
      <c r="A47" s="7" t="s">
        <v>196</v>
      </c>
      <c r="B47" s="7" t="s">
        <v>176</v>
      </c>
    </row>
    <row r="48" spans="1:2" x14ac:dyDescent="0.35">
      <c r="A48" s="7" t="s">
        <v>197</v>
      </c>
      <c r="B48" s="7" t="s">
        <v>177</v>
      </c>
    </row>
    <row r="49" spans="1:2" x14ac:dyDescent="0.35">
      <c r="A49" s="7" t="s">
        <v>198</v>
      </c>
      <c r="B49" s="7" t="s">
        <v>178</v>
      </c>
    </row>
    <row r="50" spans="1:2" x14ac:dyDescent="0.35">
      <c r="A50" s="7" t="s">
        <v>199</v>
      </c>
      <c r="B50" s="7" t="s">
        <v>179</v>
      </c>
    </row>
    <row r="51" spans="1:2" x14ac:dyDescent="0.35">
      <c r="A51" s="7" t="s">
        <v>200</v>
      </c>
      <c r="B51" s="7" t="s">
        <v>180</v>
      </c>
    </row>
    <row r="52" spans="1:2" x14ac:dyDescent="0.35">
      <c r="A52" s="7" t="s">
        <v>201</v>
      </c>
      <c r="B52" s="7" t="s">
        <v>181</v>
      </c>
    </row>
    <row r="53" spans="1:2" x14ac:dyDescent="0.35">
      <c r="A53" s="7" t="s">
        <v>202</v>
      </c>
      <c r="B53" s="7" t="s">
        <v>182</v>
      </c>
    </row>
    <row r="54" spans="1:2" x14ac:dyDescent="0.35">
      <c r="A54" s="7" t="s">
        <v>203</v>
      </c>
      <c r="B54" s="7" t="s">
        <v>183</v>
      </c>
    </row>
    <row r="55" spans="1:2" x14ac:dyDescent="0.35">
      <c r="A55" s="7" t="s">
        <v>204</v>
      </c>
      <c r="B55" s="7" t="s">
        <v>184</v>
      </c>
    </row>
    <row r="59" spans="1:2" x14ac:dyDescent="0.35">
      <c r="A59" s="13" t="s">
        <v>59</v>
      </c>
      <c r="B59" s="25">
        <v>0.2</v>
      </c>
    </row>
    <row r="60" spans="1:2" x14ac:dyDescent="0.35">
      <c r="A60" s="13" t="s">
        <v>61</v>
      </c>
      <c r="B60" s="25">
        <v>0.6</v>
      </c>
    </row>
    <row r="61" spans="1:2" x14ac:dyDescent="0.35">
      <c r="A61" s="13" t="s">
        <v>63</v>
      </c>
      <c r="B61" s="25">
        <v>0.8</v>
      </c>
    </row>
    <row r="62" spans="1:2" x14ac:dyDescent="0.35">
      <c r="A62" s="13" t="s">
        <v>65</v>
      </c>
      <c r="B62" s="25">
        <v>1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353D-82D9-46D3-8F57-3A8BACCB3A1A}">
  <sheetPr codeName="Feuil1"/>
  <dimension ref="A2:P46"/>
  <sheetViews>
    <sheetView showGridLines="0" workbookViewId="0">
      <pane xSplit="1" ySplit="6" topLeftCell="B1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4.5" x14ac:dyDescent="0.35"/>
  <cols>
    <col min="1" max="1" width="15.54296875" style="20" customWidth="1"/>
    <col min="2" max="2" width="23.08984375" style="20" bestFit="1" customWidth="1"/>
    <col min="3" max="3" width="19.7265625" style="20" customWidth="1"/>
    <col min="4" max="4" width="25.453125" style="24" customWidth="1"/>
    <col min="5" max="5" width="29.54296875" style="23" bestFit="1" customWidth="1"/>
    <col min="6" max="6" width="25.453125" style="20" customWidth="1"/>
    <col min="7" max="7" width="29.1796875" style="20" customWidth="1"/>
    <col min="8" max="8" width="40.453125" style="20" customWidth="1"/>
    <col min="9" max="9" width="25.90625" style="23" customWidth="1"/>
    <col min="10" max="10" width="18.81640625" style="23" bestFit="1" customWidth="1"/>
    <col min="11" max="11" width="22.36328125" style="23" customWidth="1"/>
    <col min="12" max="12" width="24.90625" style="20" bestFit="1" customWidth="1"/>
    <col min="13" max="13" width="13.36328125" style="20" bestFit="1" customWidth="1"/>
    <col min="14" max="14" width="16.7265625" style="21" bestFit="1" customWidth="1"/>
    <col min="15" max="15" width="20.36328125" style="22" customWidth="1"/>
    <col min="16" max="16" width="30.26953125" style="23" customWidth="1"/>
    <col min="17" max="16384" width="10.90625" style="20"/>
  </cols>
  <sheetData>
    <row r="2" spans="1:16" x14ac:dyDescent="0.35">
      <c r="B2" s="48" t="s">
        <v>189</v>
      </c>
      <c r="C2" s="48"/>
      <c r="D2" s="48"/>
    </row>
    <row r="4" spans="1:16" ht="33" customHeight="1" x14ac:dyDescent="0.35">
      <c r="A4" s="34"/>
      <c r="B4" s="34"/>
      <c r="C4" s="34"/>
      <c r="D4" s="35"/>
      <c r="E4" s="36"/>
      <c r="F4" s="34"/>
      <c r="G4" s="34"/>
      <c r="H4" s="34"/>
      <c r="I4" s="36"/>
      <c r="J4" s="36"/>
      <c r="K4" s="36"/>
      <c r="L4" s="34"/>
      <c r="M4" s="34"/>
      <c r="N4" s="37"/>
      <c r="O4" s="38"/>
      <c r="P4" s="36"/>
    </row>
    <row r="5" spans="1:16" ht="3.5" customHeight="1" x14ac:dyDescent="0.35">
      <c r="N5" s="33"/>
    </row>
    <row r="6" spans="1:16" s="23" customFormat="1" ht="23.5" customHeight="1" x14ac:dyDescent="0.35">
      <c r="A6" s="39" t="s">
        <v>149</v>
      </c>
      <c r="B6" s="39" t="s">
        <v>185</v>
      </c>
      <c r="C6" s="39" t="s">
        <v>186</v>
      </c>
      <c r="D6" s="40" t="s">
        <v>104</v>
      </c>
      <c r="E6" s="40" t="s">
        <v>93</v>
      </c>
      <c r="F6" s="40" t="s">
        <v>103</v>
      </c>
      <c r="G6" s="40" t="s">
        <v>94</v>
      </c>
      <c r="H6" s="40" t="s">
        <v>95</v>
      </c>
      <c r="I6" s="40" t="s">
        <v>96</v>
      </c>
      <c r="J6" s="40" t="s">
        <v>99</v>
      </c>
      <c r="K6" s="40" t="s">
        <v>97</v>
      </c>
      <c r="L6" s="40" t="s">
        <v>98</v>
      </c>
      <c r="M6" s="40" t="s">
        <v>100</v>
      </c>
      <c r="N6" s="41" t="s">
        <v>101</v>
      </c>
      <c r="O6" s="42" t="s">
        <v>105</v>
      </c>
      <c r="P6" s="43" t="s">
        <v>102</v>
      </c>
    </row>
    <row r="7" spans="1:16" ht="44" customHeight="1" x14ac:dyDescent="0.35">
      <c r="A7" s="27" t="s">
        <v>109</v>
      </c>
      <c r="B7" s="28" t="s">
        <v>191</v>
      </c>
      <c r="C7" s="1" t="str">
        <f>VLOOKUP(Tableau1_1[[#This Row],[ PROCESSUS]],TCD!$A$41:$B$55,2,FALSE)</f>
        <v>M-01</v>
      </c>
      <c r="D7" s="26" t="s">
        <v>1</v>
      </c>
      <c r="E7" s="27" t="s">
        <v>92</v>
      </c>
      <c r="F7" s="28" t="s">
        <v>150</v>
      </c>
      <c r="G7" s="28" t="s">
        <v>151</v>
      </c>
      <c r="H7" s="28" t="s">
        <v>152</v>
      </c>
      <c r="I7" s="29">
        <v>45926</v>
      </c>
      <c r="J7" s="27" t="s">
        <v>3</v>
      </c>
      <c r="K7" s="27" t="s">
        <v>2</v>
      </c>
      <c r="L7" s="30" t="str">
        <f ca="1">IFERROR(DATEDIF(TODAY(),Tableau1_1[[#This Row],[DATE BUTOIRE]],"d"),"")</f>
        <v/>
      </c>
      <c r="M7" s="27" t="s">
        <v>65</v>
      </c>
      <c r="N7" s="31">
        <f>VLOOKUP(Tableau1_1[[#This Row],[STATUT PDCA]],TCD!$A$59:$B$62,2,0)</f>
        <v>1</v>
      </c>
      <c r="O7" s="32" t="s">
        <v>106</v>
      </c>
      <c r="P7" s="27" t="s">
        <v>5</v>
      </c>
    </row>
    <row r="8" spans="1:16" ht="43.5" x14ac:dyDescent="0.35">
      <c r="A8" s="27" t="s">
        <v>110</v>
      </c>
      <c r="B8" s="28" t="s">
        <v>192</v>
      </c>
      <c r="C8" s="1" t="str">
        <f>VLOOKUP(Tableau1_1[[#This Row],[ PROCESSUS]],TCD!$A$41:$B$55,2,FALSE)</f>
        <v>M-02</v>
      </c>
      <c r="D8" s="26" t="s">
        <v>1</v>
      </c>
      <c r="E8" s="27" t="s">
        <v>89</v>
      </c>
      <c r="F8" s="28" t="s">
        <v>150</v>
      </c>
      <c r="G8" s="28" t="s">
        <v>151</v>
      </c>
      <c r="H8" s="28" t="s">
        <v>152</v>
      </c>
      <c r="I8" s="29">
        <v>45927</v>
      </c>
      <c r="J8" s="27" t="s">
        <v>7</v>
      </c>
      <c r="K8" s="27" t="s">
        <v>6</v>
      </c>
      <c r="L8" s="30" t="str">
        <f ca="1">IFERROR(DATEDIF(TODAY(),Tableau1_1[[#This Row],[DATE BUTOIRE]],"d"),"")</f>
        <v/>
      </c>
      <c r="M8" s="27" t="s">
        <v>61</v>
      </c>
      <c r="N8" s="31">
        <f>VLOOKUP(Tableau1_1[[#This Row],[STATUT PDCA]],TCD!$A$59:$B$62,2,0)</f>
        <v>0.6</v>
      </c>
      <c r="O8" s="32" t="s">
        <v>108</v>
      </c>
      <c r="P8" s="27" t="s">
        <v>5</v>
      </c>
    </row>
    <row r="9" spans="1:16" ht="29" x14ac:dyDescent="0.35">
      <c r="A9" s="27" t="s">
        <v>111</v>
      </c>
      <c r="B9" s="28" t="s">
        <v>193</v>
      </c>
      <c r="C9" s="1" t="str">
        <f>VLOOKUP(Tableau1_1[[#This Row],[ PROCESSUS]],TCD!$A$41:$B$55,2,FALSE)</f>
        <v>M-03</v>
      </c>
      <c r="D9" s="26" t="s">
        <v>9</v>
      </c>
      <c r="E9" s="27" t="s">
        <v>90</v>
      </c>
      <c r="F9" s="28" t="s">
        <v>153</v>
      </c>
      <c r="G9" s="28" t="s">
        <v>154</v>
      </c>
      <c r="H9" s="28" t="s">
        <v>155</v>
      </c>
      <c r="I9" s="29">
        <v>45928</v>
      </c>
      <c r="J9" s="27" t="s">
        <v>11</v>
      </c>
      <c r="K9" s="27" t="s">
        <v>10</v>
      </c>
      <c r="L9" s="30" t="str">
        <f ca="1">IFERROR(DATEDIF(TODAY(),Tableau1_1[[#This Row],[DATE BUTOIRE]],"d"),"")</f>
        <v/>
      </c>
      <c r="M9" s="27" t="s">
        <v>63</v>
      </c>
      <c r="N9" s="31">
        <f>VLOOKUP(Tableau1_1[[#This Row],[STATUT PDCA]],TCD!$A$59:$B$62,2,0)</f>
        <v>0.8</v>
      </c>
      <c r="O9" s="32" t="s">
        <v>108</v>
      </c>
      <c r="P9" s="27" t="s">
        <v>5</v>
      </c>
    </row>
    <row r="10" spans="1:16" ht="29" x14ac:dyDescent="0.35">
      <c r="A10" s="27" t="s">
        <v>112</v>
      </c>
      <c r="B10" s="28" t="s">
        <v>194</v>
      </c>
      <c r="C10" s="1" t="str">
        <f>VLOOKUP(Tableau1_1[[#This Row],[ PROCESSUS]],TCD!$A$41:$B$55,2,FALSE)</f>
        <v>M-04</v>
      </c>
      <c r="D10" s="26" t="s">
        <v>12</v>
      </c>
      <c r="E10" s="27" t="s">
        <v>88</v>
      </c>
      <c r="F10" s="28" t="s">
        <v>156</v>
      </c>
      <c r="G10" s="28" t="s">
        <v>157</v>
      </c>
      <c r="H10" s="28" t="s">
        <v>158</v>
      </c>
      <c r="I10" s="29">
        <v>45929</v>
      </c>
      <c r="J10" s="27" t="s">
        <v>13</v>
      </c>
      <c r="K10" s="27" t="s">
        <v>6</v>
      </c>
      <c r="L10" s="30" t="str">
        <f ca="1">IFERROR(DATEDIF(TODAY(),Tableau1_1[[#This Row],[DATE BUTOIRE]],"d"),"")</f>
        <v/>
      </c>
      <c r="M10" s="27" t="s">
        <v>61</v>
      </c>
      <c r="N10" s="31">
        <f>VLOOKUP(Tableau1_1[[#This Row],[STATUT PDCA]],TCD!$A$59:$B$62,2,0)</f>
        <v>0.6</v>
      </c>
      <c r="O10" s="32" t="s">
        <v>108</v>
      </c>
      <c r="P10" s="27" t="s">
        <v>5</v>
      </c>
    </row>
    <row r="11" spans="1:16" x14ac:dyDescent="0.35">
      <c r="A11" s="27" t="s">
        <v>113</v>
      </c>
      <c r="B11" s="28" t="s">
        <v>194</v>
      </c>
      <c r="C11" s="1" t="str">
        <f>VLOOKUP(Tableau1_1[[#This Row],[ PROCESSUS]],TCD!$A$41:$B$55,2,FALSE)</f>
        <v>M-04</v>
      </c>
      <c r="D11" s="26" t="s">
        <v>14</v>
      </c>
      <c r="E11" s="27" t="s">
        <v>91</v>
      </c>
      <c r="F11" s="28" t="s">
        <v>159</v>
      </c>
      <c r="G11" s="28" t="s">
        <v>160</v>
      </c>
      <c r="H11" s="28" t="s">
        <v>161</v>
      </c>
      <c r="I11" s="29">
        <v>45868</v>
      </c>
      <c r="J11" s="27" t="s">
        <v>15</v>
      </c>
      <c r="K11" s="27" t="s">
        <v>2</v>
      </c>
      <c r="L11" s="30" t="str">
        <f ca="1">IFERROR(DATEDIF(TODAY(),Tableau1_1[[#This Row],[DATE BUTOIRE]],"d"),"")</f>
        <v/>
      </c>
      <c r="M11" s="27" t="s">
        <v>65</v>
      </c>
      <c r="N11" s="31">
        <f>VLOOKUP(Tableau1_1[[#This Row],[STATUT PDCA]],TCD!$A$59:$B$62,2,0)</f>
        <v>1</v>
      </c>
      <c r="O11" s="32" t="s">
        <v>108</v>
      </c>
      <c r="P11" s="27" t="s">
        <v>5</v>
      </c>
    </row>
    <row r="12" spans="1:16" ht="43.5" x14ac:dyDescent="0.35">
      <c r="A12" s="27" t="s">
        <v>114</v>
      </c>
      <c r="B12" s="28" t="s">
        <v>197</v>
      </c>
      <c r="C12" s="1" t="str">
        <f>VLOOKUP(Tableau1_1[[#This Row],[ PROCESSUS]],TCD!$A$41:$B$55,2,FALSE)</f>
        <v>O-03</v>
      </c>
      <c r="D12" s="26" t="s">
        <v>1</v>
      </c>
      <c r="E12" s="27" t="s">
        <v>92</v>
      </c>
      <c r="F12" s="28" t="s">
        <v>150</v>
      </c>
      <c r="G12" s="28" t="s">
        <v>151</v>
      </c>
      <c r="H12" s="28" t="s">
        <v>152</v>
      </c>
      <c r="I12" s="29">
        <v>45869</v>
      </c>
      <c r="J12" s="27" t="s">
        <v>16</v>
      </c>
      <c r="K12" s="27" t="s">
        <v>6</v>
      </c>
      <c r="L12" s="30" t="str">
        <f ca="1">IFERROR(DATEDIF(TODAY(),Tableau1_1[[#This Row],[DATE BUTOIRE]],"d"),"")</f>
        <v/>
      </c>
      <c r="M12" s="27" t="s">
        <v>65</v>
      </c>
      <c r="N12" s="31">
        <f>VLOOKUP(Tableau1_1[[#This Row],[STATUT PDCA]],TCD!$A$59:$B$62,2,0)</f>
        <v>1</v>
      </c>
      <c r="O12" s="32" t="s">
        <v>108</v>
      </c>
      <c r="P12" s="27" t="s">
        <v>5</v>
      </c>
    </row>
    <row r="13" spans="1:16" ht="43.5" x14ac:dyDescent="0.35">
      <c r="A13" s="27" t="s">
        <v>115</v>
      </c>
      <c r="B13" s="28" t="s">
        <v>191</v>
      </c>
      <c r="C13" s="1" t="str">
        <f>VLOOKUP(Tableau1_1[[#This Row],[ PROCESSUS]],TCD!$A$41:$B$55,2,FALSE)</f>
        <v>M-01</v>
      </c>
      <c r="D13" s="26" t="s">
        <v>1</v>
      </c>
      <c r="E13" s="27" t="s">
        <v>89</v>
      </c>
      <c r="F13" s="28" t="s">
        <v>150</v>
      </c>
      <c r="G13" s="28" t="s">
        <v>151</v>
      </c>
      <c r="H13" s="28" t="s">
        <v>152</v>
      </c>
      <c r="I13" s="29">
        <v>45870</v>
      </c>
      <c r="J13" s="27" t="s">
        <v>18</v>
      </c>
      <c r="K13" s="27" t="s">
        <v>17</v>
      </c>
      <c r="L13" s="30" t="str">
        <f ca="1">IFERROR(DATEDIF(TODAY(),Tableau1_1[[#This Row],[DATE BUTOIRE]],"d"),"")</f>
        <v/>
      </c>
      <c r="M13" s="27" t="s">
        <v>65</v>
      </c>
      <c r="N13" s="31">
        <f>VLOOKUP(Tableau1_1[[#This Row],[STATUT PDCA]],TCD!$A$59:$B$62,2,0)</f>
        <v>1</v>
      </c>
      <c r="O13" s="32" t="s">
        <v>106</v>
      </c>
      <c r="P13" s="27" t="s">
        <v>5</v>
      </c>
    </row>
    <row r="14" spans="1:16" ht="29" x14ac:dyDescent="0.35">
      <c r="A14" s="27" t="s">
        <v>116</v>
      </c>
      <c r="B14" s="28" t="s">
        <v>192</v>
      </c>
      <c r="C14" s="1" t="str">
        <f>VLOOKUP(Tableau1_1[[#This Row],[ PROCESSUS]],TCD!$A$41:$B$55,2,FALSE)</f>
        <v>M-02</v>
      </c>
      <c r="D14" s="26" t="s">
        <v>19</v>
      </c>
      <c r="E14" s="27" t="s">
        <v>92</v>
      </c>
      <c r="F14" s="28" t="s">
        <v>162</v>
      </c>
      <c r="G14" s="28" t="s">
        <v>163</v>
      </c>
      <c r="H14" s="28" t="s">
        <v>164</v>
      </c>
      <c r="I14" s="29">
        <v>45871</v>
      </c>
      <c r="J14" s="27" t="s">
        <v>20</v>
      </c>
      <c r="K14" s="27" t="s">
        <v>6</v>
      </c>
      <c r="L14" s="30" t="str">
        <f ca="1">IFERROR(DATEDIF(TODAY(),Tableau1_1[[#This Row],[DATE BUTOIRE]],"d"),"")</f>
        <v/>
      </c>
      <c r="M14" s="27" t="s">
        <v>61</v>
      </c>
      <c r="N14" s="31">
        <f>VLOOKUP(Tableau1_1[[#This Row],[STATUT PDCA]],TCD!$A$59:$B$62,2,0)</f>
        <v>0.6</v>
      </c>
      <c r="O14" s="32" t="s">
        <v>108</v>
      </c>
      <c r="P14" s="27" t="s">
        <v>5</v>
      </c>
    </row>
    <row r="15" spans="1:16" ht="43.5" x14ac:dyDescent="0.35">
      <c r="A15" s="27" t="s">
        <v>117</v>
      </c>
      <c r="B15" s="28" t="s">
        <v>193</v>
      </c>
      <c r="C15" s="1" t="str">
        <f>VLOOKUP(Tableau1_1[[#This Row],[ PROCESSUS]],TCD!$A$41:$B$55,2,FALSE)</f>
        <v>M-03</v>
      </c>
      <c r="D15" s="26" t="s">
        <v>1</v>
      </c>
      <c r="E15" s="27" t="s">
        <v>89</v>
      </c>
      <c r="F15" s="28" t="s">
        <v>150</v>
      </c>
      <c r="G15" s="28" t="s">
        <v>151</v>
      </c>
      <c r="H15" s="28" t="s">
        <v>152</v>
      </c>
      <c r="I15" s="29">
        <v>45872</v>
      </c>
      <c r="J15" s="27" t="s">
        <v>21</v>
      </c>
      <c r="K15" s="27" t="s">
        <v>17</v>
      </c>
      <c r="L15" s="30" t="str">
        <f ca="1">IFERROR(DATEDIF(TODAY(),Tableau1_1[[#This Row],[DATE BUTOIRE]],"d"),"")</f>
        <v/>
      </c>
      <c r="M15" s="27" t="s">
        <v>61</v>
      </c>
      <c r="N15" s="31">
        <f>VLOOKUP(Tableau1_1[[#This Row],[STATUT PDCA]],TCD!$A$59:$B$62,2,0)</f>
        <v>0.6</v>
      </c>
      <c r="O15" s="32" t="s">
        <v>106</v>
      </c>
      <c r="P15" s="27" t="s">
        <v>5</v>
      </c>
    </row>
    <row r="16" spans="1:16" ht="29" x14ac:dyDescent="0.35">
      <c r="A16" s="27" t="s">
        <v>118</v>
      </c>
      <c r="B16" s="28" t="s">
        <v>194</v>
      </c>
      <c r="C16" s="1" t="str">
        <f>VLOOKUP(Tableau1_1[[#This Row],[ PROCESSUS]],TCD!$A$41:$B$55,2,FALSE)</f>
        <v>M-04</v>
      </c>
      <c r="D16" s="26" t="s">
        <v>22</v>
      </c>
      <c r="E16" s="27" t="s">
        <v>90</v>
      </c>
      <c r="F16" s="28" t="s">
        <v>165</v>
      </c>
      <c r="G16" s="28" t="s">
        <v>166</v>
      </c>
      <c r="H16" s="28" t="s">
        <v>167</v>
      </c>
      <c r="I16" s="29">
        <v>45873</v>
      </c>
      <c r="J16" s="27" t="s">
        <v>23</v>
      </c>
      <c r="K16" s="27" t="s">
        <v>6</v>
      </c>
      <c r="L16" s="30" t="str">
        <f ca="1">IFERROR(DATEDIF(TODAY(),Tableau1_1[[#This Row],[DATE BUTOIRE]],"d"),"")</f>
        <v/>
      </c>
      <c r="M16" s="27" t="s">
        <v>65</v>
      </c>
      <c r="N16" s="31">
        <f>VLOOKUP(Tableau1_1[[#This Row],[STATUT PDCA]],TCD!$A$59:$B$62,2,0)</f>
        <v>1</v>
      </c>
      <c r="O16" s="32" t="s">
        <v>108</v>
      </c>
      <c r="P16" s="27" t="s">
        <v>5</v>
      </c>
    </row>
    <row r="17" spans="1:16" ht="29" x14ac:dyDescent="0.35">
      <c r="A17" s="27" t="s">
        <v>119</v>
      </c>
      <c r="B17" s="28" t="s">
        <v>194</v>
      </c>
      <c r="C17" s="1" t="str">
        <f>VLOOKUP(Tableau1_1[[#This Row],[ PROCESSUS]],TCD!$A$41:$B$55,2,FALSE)</f>
        <v>M-04</v>
      </c>
      <c r="D17" s="26" t="s">
        <v>12</v>
      </c>
      <c r="E17" s="27" t="s">
        <v>88</v>
      </c>
      <c r="F17" s="28" t="s">
        <v>156</v>
      </c>
      <c r="G17" s="28" t="s">
        <v>157</v>
      </c>
      <c r="H17" s="28" t="s">
        <v>158</v>
      </c>
      <c r="I17" s="29">
        <v>45874</v>
      </c>
      <c r="J17" s="27" t="s">
        <v>24</v>
      </c>
      <c r="K17" s="27" t="s">
        <v>2</v>
      </c>
      <c r="L17" s="30" t="str">
        <f ca="1">IFERROR(DATEDIF(TODAY(),Tableau1_1[[#This Row],[DATE BUTOIRE]],"d"),"")</f>
        <v/>
      </c>
      <c r="M17" s="27" t="s">
        <v>65</v>
      </c>
      <c r="N17" s="31">
        <f>VLOOKUP(Tableau1_1[[#This Row],[STATUT PDCA]],TCD!$A$59:$B$62,2,0)</f>
        <v>1</v>
      </c>
      <c r="O17" s="32" t="s">
        <v>108</v>
      </c>
      <c r="P17" s="27" t="s">
        <v>5</v>
      </c>
    </row>
    <row r="18" spans="1:16" x14ac:dyDescent="0.35">
      <c r="A18" s="27" t="s">
        <v>120</v>
      </c>
      <c r="B18" s="28" t="s">
        <v>197</v>
      </c>
      <c r="C18" s="1" t="str">
        <f>VLOOKUP(Tableau1_1[[#This Row],[ PROCESSUS]],TCD!$A$41:$B$55,2,FALSE)</f>
        <v>O-03</v>
      </c>
      <c r="D18" s="26" t="s">
        <v>14</v>
      </c>
      <c r="E18" s="27" t="s">
        <v>91</v>
      </c>
      <c r="F18" s="28" t="s">
        <v>159</v>
      </c>
      <c r="G18" s="28" t="s">
        <v>160</v>
      </c>
      <c r="H18" s="28" t="s">
        <v>161</v>
      </c>
      <c r="I18" s="29">
        <v>45875</v>
      </c>
      <c r="J18" s="27" t="s">
        <v>26</v>
      </c>
      <c r="K18" s="27" t="s">
        <v>25</v>
      </c>
      <c r="L18" s="30" t="str">
        <f ca="1">IFERROR(DATEDIF(TODAY(),Tableau1_1[[#This Row],[DATE BUTOIRE]],"d"),"")</f>
        <v/>
      </c>
      <c r="M18" s="27" t="s">
        <v>65</v>
      </c>
      <c r="N18" s="31">
        <f>VLOOKUP(Tableau1_1[[#This Row],[STATUT PDCA]],TCD!$A$59:$B$62,2,0)</f>
        <v>1</v>
      </c>
      <c r="O18" s="32" t="s">
        <v>108</v>
      </c>
      <c r="P18" s="27" t="s">
        <v>5</v>
      </c>
    </row>
    <row r="19" spans="1:16" ht="29" x14ac:dyDescent="0.35">
      <c r="A19" s="27" t="s">
        <v>121</v>
      </c>
      <c r="B19" s="28" t="s">
        <v>191</v>
      </c>
      <c r="C19" s="1" t="str">
        <f>VLOOKUP(Tableau1_1[[#This Row],[ PROCESSUS]],TCD!$A$41:$B$55,2,FALSE)</f>
        <v>M-01</v>
      </c>
      <c r="D19" s="26" t="s">
        <v>27</v>
      </c>
      <c r="E19" s="27" t="s">
        <v>92</v>
      </c>
      <c r="F19" s="28" t="s">
        <v>165</v>
      </c>
      <c r="G19" s="28" t="s">
        <v>166</v>
      </c>
      <c r="H19" s="28" t="s">
        <v>167</v>
      </c>
      <c r="I19" s="29">
        <v>45854</v>
      </c>
      <c r="J19" s="27" t="s">
        <v>28</v>
      </c>
      <c r="K19" s="27" t="s">
        <v>25</v>
      </c>
      <c r="L19" s="30" t="str">
        <f ca="1">IFERROR(DATEDIF(TODAY(),Tableau1_1[[#This Row],[DATE BUTOIRE]],"d"),"")</f>
        <v/>
      </c>
      <c r="M19" s="27" t="s">
        <v>63</v>
      </c>
      <c r="N19" s="31">
        <f>VLOOKUP(Tableau1_1[[#This Row],[STATUT PDCA]],TCD!$A$59:$B$62,2,0)</f>
        <v>0.8</v>
      </c>
      <c r="O19" s="32" t="s">
        <v>108</v>
      </c>
      <c r="P19" s="27" t="s">
        <v>5</v>
      </c>
    </row>
    <row r="20" spans="1:16" x14ac:dyDescent="0.35">
      <c r="A20" s="27" t="s">
        <v>122</v>
      </c>
      <c r="B20" s="28" t="s">
        <v>192</v>
      </c>
      <c r="C20" s="1" t="str">
        <f>VLOOKUP(Tableau1_1[[#This Row],[ PROCESSUS]],TCD!$A$41:$B$55,2,FALSE)</f>
        <v>M-02</v>
      </c>
      <c r="D20" s="26" t="s">
        <v>14</v>
      </c>
      <c r="E20" s="27" t="s">
        <v>89</v>
      </c>
      <c r="F20" s="28" t="s">
        <v>159</v>
      </c>
      <c r="G20" s="28" t="s">
        <v>160</v>
      </c>
      <c r="H20" s="28" t="s">
        <v>161</v>
      </c>
      <c r="I20" s="29">
        <v>45855</v>
      </c>
      <c r="J20" s="27" t="s">
        <v>29</v>
      </c>
      <c r="K20" s="27" t="s">
        <v>17</v>
      </c>
      <c r="L20" s="30" t="str">
        <f ca="1">IFERROR(DATEDIF(TODAY(),Tableau1_1[[#This Row],[DATE BUTOIRE]],"d"),"")</f>
        <v/>
      </c>
      <c r="M20" s="27" t="s">
        <v>59</v>
      </c>
      <c r="N20" s="31">
        <f>VLOOKUP(Tableau1_1[[#This Row],[STATUT PDCA]],TCD!$A$59:$B$62,2,0)</f>
        <v>0.2</v>
      </c>
      <c r="O20" s="32" t="s">
        <v>108</v>
      </c>
      <c r="P20" s="27" t="s">
        <v>5</v>
      </c>
    </row>
    <row r="21" spans="1:16" ht="29" x14ac:dyDescent="0.35">
      <c r="A21" s="27" t="s">
        <v>123</v>
      </c>
      <c r="B21" s="28" t="s">
        <v>193</v>
      </c>
      <c r="C21" s="1" t="str">
        <f>VLOOKUP(Tableau1_1[[#This Row],[ PROCESSUS]],TCD!$A$41:$B$55,2,FALSE)</f>
        <v>M-03</v>
      </c>
      <c r="D21" s="26" t="s">
        <v>12</v>
      </c>
      <c r="E21" s="27" t="s">
        <v>92</v>
      </c>
      <c r="F21" s="28" t="s">
        <v>156</v>
      </c>
      <c r="G21" s="28" t="s">
        <v>157</v>
      </c>
      <c r="H21" s="28" t="s">
        <v>158</v>
      </c>
      <c r="I21" s="29">
        <v>45856</v>
      </c>
      <c r="J21" s="27" t="s">
        <v>30</v>
      </c>
      <c r="K21" s="27" t="s">
        <v>17</v>
      </c>
      <c r="L21" s="30" t="str">
        <f ca="1">IFERROR(DATEDIF(TODAY(),Tableau1_1[[#This Row],[DATE BUTOIRE]],"d"),"")</f>
        <v/>
      </c>
      <c r="M21" s="27" t="s">
        <v>65</v>
      </c>
      <c r="N21" s="31">
        <f>VLOOKUP(Tableau1_1[[#This Row],[STATUT PDCA]],TCD!$A$59:$B$62,2,0)</f>
        <v>1</v>
      </c>
      <c r="O21" s="32" t="s">
        <v>107</v>
      </c>
      <c r="P21" s="27" t="s">
        <v>5</v>
      </c>
    </row>
    <row r="22" spans="1:16" ht="29" x14ac:dyDescent="0.35">
      <c r="A22" s="27" t="s">
        <v>124</v>
      </c>
      <c r="B22" s="28" t="s">
        <v>194</v>
      </c>
      <c r="C22" s="1" t="str">
        <f>VLOOKUP(Tableau1_1[[#This Row],[ PROCESSUS]],TCD!$A$41:$B$55,2,FALSE)</f>
        <v>M-04</v>
      </c>
      <c r="D22" s="26" t="s">
        <v>22</v>
      </c>
      <c r="E22" s="27" t="s">
        <v>89</v>
      </c>
      <c r="F22" s="28" t="s">
        <v>165</v>
      </c>
      <c r="G22" s="28" t="s">
        <v>166</v>
      </c>
      <c r="H22" s="28" t="s">
        <v>167</v>
      </c>
      <c r="I22" s="29">
        <v>45857</v>
      </c>
      <c r="J22" s="27" t="s">
        <v>31</v>
      </c>
      <c r="K22" s="27" t="s">
        <v>25</v>
      </c>
      <c r="L22" s="30" t="str">
        <f ca="1">IFERROR(DATEDIF(TODAY(),Tableau1_1[[#This Row],[DATE BUTOIRE]],"d"),"")</f>
        <v/>
      </c>
      <c r="M22" s="27" t="s">
        <v>59</v>
      </c>
      <c r="N22" s="31">
        <f>VLOOKUP(Tableau1_1[[#This Row],[STATUT PDCA]],TCD!$A$59:$B$62,2,0)</f>
        <v>0.2</v>
      </c>
      <c r="O22" s="32" t="s">
        <v>108</v>
      </c>
      <c r="P22" s="27" t="s">
        <v>5</v>
      </c>
    </row>
    <row r="23" spans="1:16" ht="29" x14ac:dyDescent="0.35">
      <c r="A23" s="27" t="s">
        <v>125</v>
      </c>
      <c r="B23" s="28" t="s">
        <v>194</v>
      </c>
      <c r="C23" s="1" t="str">
        <f>VLOOKUP(Tableau1_1[[#This Row],[ PROCESSUS]],TCD!$A$41:$B$55,2,FALSE)</f>
        <v>M-04</v>
      </c>
      <c r="D23" s="26" t="s">
        <v>12</v>
      </c>
      <c r="E23" s="27" t="s">
        <v>90</v>
      </c>
      <c r="F23" s="28" t="s">
        <v>156</v>
      </c>
      <c r="G23" s="28" t="s">
        <v>157</v>
      </c>
      <c r="H23" s="28" t="s">
        <v>158</v>
      </c>
      <c r="I23" s="29">
        <v>45858</v>
      </c>
      <c r="J23" s="27" t="s">
        <v>32</v>
      </c>
      <c r="K23" s="27" t="s">
        <v>2</v>
      </c>
      <c r="L23" s="30" t="str">
        <f ca="1">IFERROR(DATEDIF(TODAY(),Tableau1_1[[#This Row],[DATE BUTOIRE]],"d"),"")</f>
        <v/>
      </c>
      <c r="M23" s="27" t="s">
        <v>61</v>
      </c>
      <c r="N23" s="31">
        <f>VLOOKUP(Tableau1_1[[#This Row],[STATUT PDCA]],TCD!$A$59:$B$62,2,0)</f>
        <v>0.6</v>
      </c>
      <c r="O23" s="32" t="s">
        <v>106</v>
      </c>
      <c r="P23" s="27" t="s">
        <v>5</v>
      </c>
    </row>
    <row r="24" spans="1:16" ht="29" x14ac:dyDescent="0.35">
      <c r="A24" s="27" t="s">
        <v>126</v>
      </c>
      <c r="B24" s="28" t="s">
        <v>197</v>
      </c>
      <c r="C24" s="1" t="str">
        <f>VLOOKUP(Tableau1_1[[#This Row],[ PROCESSUS]],TCD!$A$41:$B$55,2,FALSE)</f>
        <v>O-03</v>
      </c>
      <c r="D24" s="26" t="s">
        <v>19</v>
      </c>
      <c r="E24" s="27" t="s">
        <v>88</v>
      </c>
      <c r="F24" s="28" t="s">
        <v>162</v>
      </c>
      <c r="G24" s="28" t="s">
        <v>163</v>
      </c>
      <c r="H24" s="28" t="s">
        <v>164</v>
      </c>
      <c r="I24" s="29">
        <v>45859</v>
      </c>
      <c r="J24" s="27" t="s">
        <v>33</v>
      </c>
      <c r="K24" s="27" t="s">
        <v>2</v>
      </c>
      <c r="L24" s="30" t="str">
        <f ca="1">IFERROR(DATEDIF(TODAY(),Tableau1_1[[#This Row],[DATE BUTOIRE]],"d"),"")</f>
        <v/>
      </c>
      <c r="M24" s="27" t="s">
        <v>65</v>
      </c>
      <c r="N24" s="31">
        <f>VLOOKUP(Tableau1_1[[#This Row],[STATUT PDCA]],TCD!$A$59:$B$62,2,0)</f>
        <v>1</v>
      </c>
      <c r="O24" s="32" t="s">
        <v>108</v>
      </c>
      <c r="P24" s="27" t="s">
        <v>5</v>
      </c>
    </row>
    <row r="25" spans="1:16" ht="29" x14ac:dyDescent="0.35">
      <c r="A25" s="27" t="s">
        <v>127</v>
      </c>
      <c r="B25" s="28" t="s">
        <v>191</v>
      </c>
      <c r="C25" s="1" t="str">
        <f>VLOOKUP(Tableau1_1[[#This Row],[ PROCESSUS]],TCD!$A$41:$B$55,2,FALSE)</f>
        <v>M-01</v>
      </c>
      <c r="D25" s="26" t="s">
        <v>27</v>
      </c>
      <c r="E25" s="27" t="s">
        <v>91</v>
      </c>
      <c r="F25" s="28" t="s">
        <v>165</v>
      </c>
      <c r="G25" s="28" t="s">
        <v>166</v>
      </c>
      <c r="H25" s="28" t="s">
        <v>167</v>
      </c>
      <c r="I25" s="29">
        <v>45860</v>
      </c>
      <c r="J25" s="27" t="s">
        <v>34</v>
      </c>
      <c r="K25" s="27" t="s">
        <v>6</v>
      </c>
      <c r="L25" s="30" t="str">
        <f ca="1">IFERROR(DATEDIF(TODAY(),Tableau1_1[[#This Row],[DATE BUTOIRE]],"d"),"")</f>
        <v/>
      </c>
      <c r="M25" s="27" t="s">
        <v>59</v>
      </c>
      <c r="N25" s="31">
        <f>VLOOKUP(Tableau1_1[[#This Row],[STATUT PDCA]],TCD!$A$59:$B$62,2,0)</f>
        <v>0.2</v>
      </c>
      <c r="O25" s="32" t="s">
        <v>108</v>
      </c>
      <c r="P25" s="27" t="s">
        <v>5</v>
      </c>
    </row>
    <row r="26" spans="1:16" x14ac:dyDescent="0.35">
      <c r="A26" s="27" t="s">
        <v>128</v>
      </c>
      <c r="B26" s="28" t="s">
        <v>192</v>
      </c>
      <c r="C26" s="1" t="str">
        <f>VLOOKUP(Tableau1_1[[#This Row],[ PROCESSUS]],TCD!$A$41:$B$55,2,FALSE)</f>
        <v>M-02</v>
      </c>
      <c r="D26" s="26" t="s">
        <v>14</v>
      </c>
      <c r="E26" s="27" t="s">
        <v>92</v>
      </c>
      <c r="F26" s="28" t="s">
        <v>159</v>
      </c>
      <c r="G26" s="28" t="s">
        <v>160</v>
      </c>
      <c r="H26" s="28" t="s">
        <v>161</v>
      </c>
      <c r="I26" s="29">
        <v>45861</v>
      </c>
      <c r="J26" s="27" t="s">
        <v>35</v>
      </c>
      <c r="K26" s="27" t="s">
        <v>17</v>
      </c>
      <c r="L26" s="30" t="str">
        <f ca="1">IFERROR(DATEDIF(TODAY(),Tableau1_1[[#This Row],[DATE BUTOIRE]],"d"),"")</f>
        <v/>
      </c>
      <c r="M26" s="27" t="s">
        <v>61</v>
      </c>
      <c r="N26" s="31">
        <f>VLOOKUP(Tableau1_1[[#This Row],[STATUT PDCA]],TCD!$A$59:$B$62,2,0)</f>
        <v>0.6</v>
      </c>
      <c r="O26" s="32" t="s">
        <v>108</v>
      </c>
      <c r="P26" s="27" t="s">
        <v>5</v>
      </c>
    </row>
    <row r="27" spans="1:16" ht="29" x14ac:dyDescent="0.35">
      <c r="A27" s="27" t="s">
        <v>129</v>
      </c>
      <c r="B27" s="28" t="s">
        <v>193</v>
      </c>
      <c r="C27" s="1" t="str">
        <f>VLOOKUP(Tableau1_1[[#This Row],[ PROCESSUS]],TCD!$A$41:$B$55,2,FALSE)</f>
        <v>M-03</v>
      </c>
      <c r="D27" s="26" t="s">
        <v>36</v>
      </c>
      <c r="E27" s="27" t="s">
        <v>89</v>
      </c>
      <c r="F27" s="28" t="s">
        <v>165</v>
      </c>
      <c r="G27" s="28" t="s">
        <v>166</v>
      </c>
      <c r="H27" s="28" t="s">
        <v>167</v>
      </c>
      <c r="I27" s="29">
        <v>45862</v>
      </c>
      <c r="J27" s="27" t="s">
        <v>37</v>
      </c>
      <c r="K27" s="27" t="s">
        <v>2</v>
      </c>
      <c r="L27" s="30" t="str">
        <f ca="1">IFERROR(DATEDIF(TODAY(),Tableau1_1[[#This Row],[DATE BUTOIRE]],"d"),"")</f>
        <v/>
      </c>
      <c r="M27" s="27" t="s">
        <v>61</v>
      </c>
      <c r="N27" s="31">
        <f>VLOOKUP(Tableau1_1[[#This Row],[STATUT PDCA]],TCD!$A$59:$B$62,2,0)</f>
        <v>0.6</v>
      </c>
      <c r="O27" s="32" t="s">
        <v>108</v>
      </c>
      <c r="P27" s="27" t="s">
        <v>5</v>
      </c>
    </row>
    <row r="28" spans="1:16" x14ac:dyDescent="0.35">
      <c r="A28" s="27" t="s">
        <v>130</v>
      </c>
      <c r="B28" s="28" t="s">
        <v>194</v>
      </c>
      <c r="C28" s="1" t="str">
        <f>VLOOKUP(Tableau1_1[[#This Row],[ PROCESSUS]],TCD!$A$41:$B$55,2,FALSE)</f>
        <v>M-04</v>
      </c>
      <c r="D28" s="26" t="s">
        <v>14</v>
      </c>
      <c r="E28" s="27" t="s">
        <v>92</v>
      </c>
      <c r="F28" s="28" t="s">
        <v>159</v>
      </c>
      <c r="G28" s="28" t="s">
        <v>160</v>
      </c>
      <c r="H28" s="28" t="s">
        <v>161</v>
      </c>
      <c r="I28" s="29">
        <v>45863</v>
      </c>
      <c r="J28" s="27" t="s">
        <v>38</v>
      </c>
      <c r="K28" s="27" t="s">
        <v>10</v>
      </c>
      <c r="L28" s="30" t="str">
        <f ca="1">IFERROR(DATEDIF(TODAY(),Tableau1_1[[#This Row],[DATE BUTOIRE]],"d"),"")</f>
        <v/>
      </c>
      <c r="M28" s="27" t="s">
        <v>61</v>
      </c>
      <c r="N28" s="31">
        <f>VLOOKUP(Tableau1_1[[#This Row],[STATUT PDCA]],TCD!$A$59:$B$62,2,0)</f>
        <v>0.6</v>
      </c>
      <c r="O28" s="32" t="s">
        <v>108</v>
      </c>
      <c r="P28" s="27" t="s">
        <v>5</v>
      </c>
    </row>
    <row r="29" spans="1:16" ht="29" x14ac:dyDescent="0.35">
      <c r="A29" s="27" t="s">
        <v>131</v>
      </c>
      <c r="B29" s="28" t="s">
        <v>194</v>
      </c>
      <c r="C29" s="1" t="str">
        <f>VLOOKUP(Tableau1_1[[#This Row],[ PROCESSUS]],TCD!$A$41:$B$55,2,FALSE)</f>
        <v>M-04</v>
      </c>
      <c r="D29" s="26" t="s">
        <v>19</v>
      </c>
      <c r="E29" s="27" t="s">
        <v>89</v>
      </c>
      <c r="F29" s="28" t="s">
        <v>162</v>
      </c>
      <c r="G29" s="28" t="s">
        <v>163</v>
      </c>
      <c r="H29" s="28" t="s">
        <v>164</v>
      </c>
      <c r="I29" s="29">
        <v>45864</v>
      </c>
      <c r="J29" s="27" t="s">
        <v>39</v>
      </c>
      <c r="K29" s="27" t="s">
        <v>6</v>
      </c>
      <c r="L29" s="30" t="str">
        <f ca="1">IFERROR(DATEDIF(TODAY(),Tableau1_1[[#This Row],[DATE BUTOIRE]],"d"),"")</f>
        <v/>
      </c>
      <c r="M29" s="27" t="s">
        <v>65</v>
      </c>
      <c r="N29" s="31">
        <f>VLOOKUP(Tableau1_1[[#This Row],[STATUT PDCA]],TCD!$A$59:$B$62,2,0)</f>
        <v>1</v>
      </c>
      <c r="O29" s="32" t="s">
        <v>106</v>
      </c>
      <c r="P29" s="27" t="s">
        <v>5</v>
      </c>
    </row>
    <row r="30" spans="1:16" ht="29" x14ac:dyDescent="0.35">
      <c r="A30" s="27" t="s">
        <v>132</v>
      </c>
      <c r="B30" s="28" t="s">
        <v>197</v>
      </c>
      <c r="C30" s="1" t="str">
        <f>VLOOKUP(Tableau1_1[[#This Row],[ PROCESSUS]],TCD!$A$41:$B$55,2,FALSE)</f>
        <v>O-03</v>
      </c>
      <c r="D30" s="26" t="s">
        <v>27</v>
      </c>
      <c r="E30" s="27" t="s">
        <v>90</v>
      </c>
      <c r="F30" s="28" t="s">
        <v>165</v>
      </c>
      <c r="G30" s="28" t="s">
        <v>166</v>
      </c>
      <c r="H30" s="28" t="s">
        <v>167</v>
      </c>
      <c r="I30" s="29">
        <v>45865</v>
      </c>
      <c r="J30" s="27" t="s">
        <v>40</v>
      </c>
      <c r="K30" s="27" t="s">
        <v>6</v>
      </c>
      <c r="L30" s="30" t="str">
        <f ca="1">IFERROR(DATEDIF(TODAY(),Tableau1_1[[#This Row],[DATE BUTOIRE]],"d"),"")</f>
        <v/>
      </c>
      <c r="M30" s="27" t="s">
        <v>63</v>
      </c>
      <c r="N30" s="31">
        <f>VLOOKUP(Tableau1_1[[#This Row],[STATUT PDCA]],TCD!$A$59:$B$62,2,0)</f>
        <v>0.8</v>
      </c>
      <c r="O30" s="32" t="s">
        <v>108</v>
      </c>
      <c r="P30" s="27" t="s">
        <v>5</v>
      </c>
    </row>
    <row r="31" spans="1:16" ht="29" x14ac:dyDescent="0.35">
      <c r="A31" s="27" t="s">
        <v>133</v>
      </c>
      <c r="B31" s="28" t="s">
        <v>191</v>
      </c>
      <c r="C31" s="1" t="str">
        <f>VLOOKUP(Tableau1_1[[#This Row],[ PROCESSUS]],TCD!$A$41:$B$55,2,FALSE)</f>
        <v>M-01</v>
      </c>
      <c r="D31" s="26" t="s">
        <v>22</v>
      </c>
      <c r="E31" s="27" t="s">
        <v>88</v>
      </c>
      <c r="F31" s="28" t="s">
        <v>165</v>
      </c>
      <c r="G31" s="28" t="s">
        <v>166</v>
      </c>
      <c r="H31" s="28" t="s">
        <v>167</v>
      </c>
      <c r="I31" s="29">
        <v>45866</v>
      </c>
      <c r="J31" s="27" t="s">
        <v>41</v>
      </c>
      <c r="K31" s="27" t="s">
        <v>25</v>
      </c>
      <c r="L31" s="30" t="str">
        <f ca="1">IFERROR(DATEDIF(TODAY(),Tableau1_1[[#This Row],[DATE BUTOIRE]],"d"),"")</f>
        <v/>
      </c>
      <c r="M31" s="27" t="s">
        <v>65</v>
      </c>
      <c r="N31" s="31">
        <f>VLOOKUP(Tableau1_1[[#This Row],[STATUT PDCA]],TCD!$A$59:$B$62,2,0)</f>
        <v>1</v>
      </c>
      <c r="O31" s="32" t="s">
        <v>107</v>
      </c>
      <c r="P31" s="27" t="s">
        <v>5</v>
      </c>
    </row>
    <row r="32" spans="1:16" ht="29" x14ac:dyDescent="0.35">
      <c r="A32" s="27" t="s">
        <v>134</v>
      </c>
      <c r="B32" s="28" t="s">
        <v>192</v>
      </c>
      <c r="C32" s="1" t="str">
        <f>VLOOKUP(Tableau1_1[[#This Row],[ PROCESSUS]],TCD!$A$41:$B$55,2,FALSE)</f>
        <v>M-02</v>
      </c>
      <c r="D32" s="26" t="s">
        <v>12</v>
      </c>
      <c r="E32" s="27" t="s">
        <v>91</v>
      </c>
      <c r="F32" s="28" t="s">
        <v>156</v>
      </c>
      <c r="G32" s="28" t="s">
        <v>157</v>
      </c>
      <c r="H32" s="28" t="s">
        <v>158</v>
      </c>
      <c r="I32" s="29">
        <v>45867</v>
      </c>
      <c r="J32" s="27" t="s">
        <v>42</v>
      </c>
      <c r="K32" s="27" t="s">
        <v>17</v>
      </c>
      <c r="L32" s="30" t="str">
        <f ca="1">IFERROR(DATEDIF(TODAY(),Tableau1_1[[#This Row],[DATE BUTOIRE]],"d"),"")</f>
        <v/>
      </c>
      <c r="M32" s="27" t="s">
        <v>63</v>
      </c>
      <c r="N32" s="31">
        <f>VLOOKUP(Tableau1_1[[#This Row],[STATUT PDCA]],TCD!$A$59:$B$62,2,0)</f>
        <v>0.8</v>
      </c>
      <c r="O32" s="32" t="s">
        <v>108</v>
      </c>
      <c r="P32" s="27" t="s">
        <v>5</v>
      </c>
    </row>
    <row r="33" spans="1:16" ht="29" x14ac:dyDescent="0.35">
      <c r="A33" s="27" t="s">
        <v>135</v>
      </c>
      <c r="B33" s="28" t="s">
        <v>193</v>
      </c>
      <c r="C33" s="1" t="str">
        <f>VLOOKUP(Tableau1_1[[#This Row],[ PROCESSUS]],TCD!$A$41:$B$55,2,FALSE)</f>
        <v>M-03</v>
      </c>
      <c r="D33" s="26" t="s">
        <v>12</v>
      </c>
      <c r="E33" s="27" t="s">
        <v>92</v>
      </c>
      <c r="F33" s="28" t="s">
        <v>156</v>
      </c>
      <c r="G33" s="28" t="s">
        <v>157</v>
      </c>
      <c r="H33" s="28" t="s">
        <v>158</v>
      </c>
      <c r="I33" s="29">
        <v>45868</v>
      </c>
      <c r="J33" s="27" t="s">
        <v>43</v>
      </c>
      <c r="K33" s="27" t="s">
        <v>2</v>
      </c>
      <c r="L33" s="30" t="str">
        <f ca="1">IFERROR(DATEDIF(TODAY(),Tableau1_1[[#This Row],[DATE BUTOIRE]],"d"),"")</f>
        <v/>
      </c>
      <c r="M33" s="27" t="s">
        <v>65</v>
      </c>
      <c r="N33" s="31">
        <f>VLOOKUP(Tableau1_1[[#This Row],[STATUT PDCA]],TCD!$A$59:$B$62,2,0)</f>
        <v>1</v>
      </c>
      <c r="O33" s="32" t="s">
        <v>108</v>
      </c>
      <c r="P33" s="27" t="s">
        <v>5</v>
      </c>
    </row>
    <row r="34" spans="1:16" ht="29" x14ac:dyDescent="0.35">
      <c r="A34" s="27" t="s">
        <v>136</v>
      </c>
      <c r="B34" s="28" t="s">
        <v>194</v>
      </c>
      <c r="C34" s="1" t="str">
        <f>VLOOKUP(Tableau1_1[[#This Row],[ PROCESSUS]],TCD!$A$41:$B$55,2,FALSE)</f>
        <v>M-04</v>
      </c>
      <c r="D34" s="26" t="s">
        <v>22</v>
      </c>
      <c r="E34" s="27" t="s">
        <v>89</v>
      </c>
      <c r="F34" s="28" t="s">
        <v>165</v>
      </c>
      <c r="G34" s="28" t="s">
        <v>166</v>
      </c>
      <c r="H34" s="28" t="s">
        <v>167</v>
      </c>
      <c r="I34" s="29">
        <v>45869</v>
      </c>
      <c r="J34" s="27" t="s">
        <v>44</v>
      </c>
      <c r="K34" s="27" t="s">
        <v>2</v>
      </c>
      <c r="L34" s="30" t="str">
        <f ca="1">IFERROR(DATEDIF(TODAY(),Tableau1_1[[#This Row],[DATE BUTOIRE]],"d"),"")</f>
        <v/>
      </c>
      <c r="M34" s="27" t="s">
        <v>59</v>
      </c>
      <c r="N34" s="31">
        <f>VLOOKUP(Tableau1_1[[#This Row],[STATUT PDCA]],TCD!$A$59:$B$62,2,0)</f>
        <v>0.2</v>
      </c>
      <c r="O34" s="32" t="s">
        <v>108</v>
      </c>
      <c r="P34" s="27" t="s">
        <v>5</v>
      </c>
    </row>
    <row r="35" spans="1:16" ht="29" x14ac:dyDescent="0.35">
      <c r="A35" s="27" t="s">
        <v>137</v>
      </c>
      <c r="B35" s="28" t="s">
        <v>194</v>
      </c>
      <c r="C35" s="1" t="str">
        <f>VLOOKUP(Tableau1_1[[#This Row],[ PROCESSUS]],TCD!$A$41:$B$55,2,FALSE)</f>
        <v>M-04</v>
      </c>
      <c r="D35" s="26" t="s">
        <v>27</v>
      </c>
      <c r="E35" s="27" t="s">
        <v>92</v>
      </c>
      <c r="F35" s="28" t="s">
        <v>165</v>
      </c>
      <c r="G35" s="28" t="s">
        <v>166</v>
      </c>
      <c r="H35" s="28" t="s">
        <v>167</v>
      </c>
      <c r="I35" s="29">
        <v>45870</v>
      </c>
      <c r="J35" s="27" t="s">
        <v>45</v>
      </c>
      <c r="K35" s="27" t="s">
        <v>6</v>
      </c>
      <c r="L35" s="30" t="str">
        <f ca="1">IFERROR(DATEDIF(TODAY(),Tableau1_1[[#This Row],[DATE BUTOIRE]],"d"),"")</f>
        <v/>
      </c>
      <c r="M35" s="27" t="s">
        <v>63</v>
      </c>
      <c r="N35" s="31">
        <f>VLOOKUP(Tableau1_1[[#This Row],[STATUT PDCA]],TCD!$A$59:$B$62,2,0)</f>
        <v>0.8</v>
      </c>
      <c r="O35" s="32" t="s">
        <v>108</v>
      </c>
      <c r="P35" s="27" t="s">
        <v>5</v>
      </c>
    </row>
    <row r="36" spans="1:16" ht="29" x14ac:dyDescent="0.35">
      <c r="A36" s="27" t="s">
        <v>138</v>
      </c>
      <c r="B36" s="28" t="s">
        <v>197</v>
      </c>
      <c r="C36" s="1" t="str">
        <f>VLOOKUP(Tableau1_1[[#This Row],[ PROCESSUS]],TCD!$A$41:$B$55,2,FALSE)</f>
        <v>O-03</v>
      </c>
      <c r="D36" s="26" t="s">
        <v>22</v>
      </c>
      <c r="E36" s="27" t="s">
        <v>89</v>
      </c>
      <c r="F36" s="28" t="s">
        <v>165</v>
      </c>
      <c r="G36" s="28" t="s">
        <v>166</v>
      </c>
      <c r="H36" s="28" t="s">
        <v>167</v>
      </c>
      <c r="I36" s="29">
        <v>45871</v>
      </c>
      <c r="J36" s="27" t="s">
        <v>46</v>
      </c>
      <c r="K36" s="27" t="s">
        <v>17</v>
      </c>
      <c r="L36" s="30" t="str">
        <f ca="1">IFERROR(DATEDIF(TODAY(),Tableau1_1[[#This Row],[DATE BUTOIRE]],"d"),"")</f>
        <v/>
      </c>
      <c r="M36" s="27" t="s">
        <v>59</v>
      </c>
      <c r="N36" s="31">
        <f>VLOOKUP(Tableau1_1[[#This Row],[STATUT PDCA]],TCD!$A$59:$B$62,2,0)</f>
        <v>0.2</v>
      </c>
      <c r="O36" s="32" t="s">
        <v>108</v>
      </c>
      <c r="P36" s="27" t="s">
        <v>5</v>
      </c>
    </row>
    <row r="37" spans="1:16" ht="43.5" x14ac:dyDescent="0.35">
      <c r="A37" s="27" t="s">
        <v>139</v>
      </c>
      <c r="B37" s="28" t="s">
        <v>191</v>
      </c>
      <c r="C37" s="1" t="str">
        <f>VLOOKUP(Tableau1_1[[#This Row],[ PROCESSUS]],TCD!$A$41:$B$55,2,FALSE)</f>
        <v>M-01</v>
      </c>
      <c r="D37" s="26" t="s">
        <v>1</v>
      </c>
      <c r="E37" s="27" t="s">
        <v>90</v>
      </c>
      <c r="F37" s="28" t="s">
        <v>150</v>
      </c>
      <c r="G37" s="28" t="s">
        <v>151</v>
      </c>
      <c r="H37" s="28" t="s">
        <v>152</v>
      </c>
      <c r="I37" s="29">
        <v>45872</v>
      </c>
      <c r="J37" s="27" t="s">
        <v>47</v>
      </c>
      <c r="K37" s="27" t="s">
        <v>17</v>
      </c>
      <c r="L37" s="30" t="str">
        <f ca="1">IFERROR(DATEDIF(TODAY(),Tableau1_1[[#This Row],[DATE BUTOIRE]],"d"),"")</f>
        <v/>
      </c>
      <c r="M37" s="27" t="s">
        <v>65</v>
      </c>
      <c r="N37" s="31">
        <f>VLOOKUP(Tableau1_1[[#This Row],[STATUT PDCA]],TCD!$A$59:$B$62,2,0)</f>
        <v>1</v>
      </c>
      <c r="O37" s="32" t="s">
        <v>106</v>
      </c>
      <c r="P37" s="27" t="s">
        <v>5</v>
      </c>
    </row>
    <row r="38" spans="1:16" x14ac:dyDescent="0.35">
      <c r="A38" s="27" t="s">
        <v>140</v>
      </c>
      <c r="B38" s="28" t="s">
        <v>192</v>
      </c>
      <c r="C38" s="1" t="str">
        <f>VLOOKUP(Tableau1_1[[#This Row],[ PROCESSUS]],TCD!$A$41:$B$55,2,FALSE)</f>
        <v>M-02</v>
      </c>
      <c r="D38" s="26" t="s">
        <v>14</v>
      </c>
      <c r="E38" s="27" t="s">
        <v>88</v>
      </c>
      <c r="F38" s="28" t="s">
        <v>159</v>
      </c>
      <c r="G38" s="28" t="s">
        <v>160</v>
      </c>
      <c r="H38" s="28" t="s">
        <v>161</v>
      </c>
      <c r="I38" s="29">
        <v>45873</v>
      </c>
      <c r="J38" s="27" t="s">
        <v>48</v>
      </c>
      <c r="K38" s="27" t="s">
        <v>17</v>
      </c>
      <c r="L38" s="30" t="str">
        <f ca="1">IFERROR(DATEDIF(TODAY(),Tableau1_1[[#This Row],[DATE BUTOIRE]],"d"),"")</f>
        <v/>
      </c>
      <c r="M38" s="27" t="s">
        <v>61</v>
      </c>
      <c r="N38" s="31">
        <f>VLOOKUP(Tableau1_1[[#This Row],[STATUT PDCA]],TCD!$A$59:$B$62,2,0)</f>
        <v>0.6</v>
      </c>
      <c r="O38" s="32" t="s">
        <v>108</v>
      </c>
      <c r="P38" s="27" t="s">
        <v>5</v>
      </c>
    </row>
    <row r="39" spans="1:16" ht="29" x14ac:dyDescent="0.35">
      <c r="A39" s="27" t="s">
        <v>141</v>
      </c>
      <c r="B39" s="28" t="s">
        <v>193</v>
      </c>
      <c r="C39" s="1" t="str">
        <f>VLOOKUP(Tableau1_1[[#This Row],[ PROCESSUS]],TCD!$A$41:$B$55,2,FALSE)</f>
        <v>M-03</v>
      </c>
      <c r="D39" s="26" t="s">
        <v>19</v>
      </c>
      <c r="E39" s="27" t="s">
        <v>91</v>
      </c>
      <c r="F39" s="28" t="s">
        <v>162</v>
      </c>
      <c r="G39" s="28" t="s">
        <v>163</v>
      </c>
      <c r="H39" s="28" t="s">
        <v>164</v>
      </c>
      <c r="I39" s="29">
        <v>45874</v>
      </c>
      <c r="J39" s="27" t="s">
        <v>49</v>
      </c>
      <c r="K39" s="27" t="s">
        <v>25</v>
      </c>
      <c r="L39" s="30" t="str">
        <f ca="1">IFERROR(DATEDIF(TODAY(),Tableau1_1[[#This Row],[DATE BUTOIRE]],"d"),"")</f>
        <v/>
      </c>
      <c r="M39" s="27" t="s">
        <v>65</v>
      </c>
      <c r="N39" s="31">
        <f>VLOOKUP(Tableau1_1[[#This Row],[STATUT PDCA]],TCD!$A$59:$B$62,2,0)</f>
        <v>1</v>
      </c>
      <c r="O39" s="32" t="s">
        <v>107</v>
      </c>
      <c r="P39" s="27" t="s">
        <v>5</v>
      </c>
    </row>
    <row r="40" spans="1:16" ht="29" x14ac:dyDescent="0.35">
      <c r="A40" s="27" t="s">
        <v>142</v>
      </c>
      <c r="B40" s="28" t="s">
        <v>194</v>
      </c>
      <c r="C40" s="1" t="str">
        <f>VLOOKUP(Tableau1_1[[#This Row],[ PROCESSUS]],TCD!$A$41:$B$55,2,FALSE)</f>
        <v>M-04</v>
      </c>
      <c r="D40" s="26" t="s">
        <v>22</v>
      </c>
      <c r="E40" s="27" t="s">
        <v>92</v>
      </c>
      <c r="F40" s="28" t="s">
        <v>165</v>
      </c>
      <c r="G40" s="28" t="s">
        <v>166</v>
      </c>
      <c r="H40" s="28" t="s">
        <v>167</v>
      </c>
      <c r="I40" s="29">
        <v>45875</v>
      </c>
      <c r="J40" s="27" t="s">
        <v>50</v>
      </c>
      <c r="K40" s="27" t="s">
        <v>2</v>
      </c>
      <c r="L40" s="30" t="str">
        <f ca="1">IFERROR(DATEDIF(TODAY(),Tableau1_1[[#This Row],[DATE BUTOIRE]],"d"),"")</f>
        <v/>
      </c>
      <c r="M40" s="27" t="s">
        <v>61</v>
      </c>
      <c r="N40" s="31">
        <f>VLOOKUP(Tableau1_1[[#This Row],[STATUT PDCA]],TCD!$A$59:$B$62,2,0)</f>
        <v>0.6</v>
      </c>
      <c r="O40" s="32" t="s">
        <v>108</v>
      </c>
      <c r="P40" s="27" t="s">
        <v>5</v>
      </c>
    </row>
    <row r="41" spans="1:16" ht="29" x14ac:dyDescent="0.35">
      <c r="A41" s="27" t="s">
        <v>143</v>
      </c>
      <c r="B41" s="28" t="s">
        <v>194</v>
      </c>
      <c r="C41" s="1" t="str">
        <f>VLOOKUP(Tableau1_1[[#This Row],[ PROCESSUS]],TCD!$A$41:$B$55,2,FALSE)</f>
        <v>M-04</v>
      </c>
      <c r="D41" s="26" t="s">
        <v>19</v>
      </c>
      <c r="E41" s="27" t="s">
        <v>89</v>
      </c>
      <c r="F41" s="28" t="s">
        <v>162</v>
      </c>
      <c r="G41" s="28" t="s">
        <v>163</v>
      </c>
      <c r="H41" s="28" t="s">
        <v>164</v>
      </c>
      <c r="I41" s="29">
        <v>45876</v>
      </c>
      <c r="J41" s="27" t="s">
        <v>51</v>
      </c>
      <c r="K41" s="27" t="s">
        <v>17</v>
      </c>
      <c r="L41" s="30" t="str">
        <f ca="1">IFERROR(DATEDIF(TODAY(),Tableau1_1[[#This Row],[DATE BUTOIRE]],"d"),"")</f>
        <v/>
      </c>
      <c r="M41" s="27" t="s">
        <v>63</v>
      </c>
      <c r="N41" s="31">
        <f>VLOOKUP(Tableau1_1[[#This Row],[STATUT PDCA]],TCD!$A$59:$B$62,2,0)</f>
        <v>0.8</v>
      </c>
      <c r="O41" s="32" t="s">
        <v>108</v>
      </c>
      <c r="P41" s="27" t="s">
        <v>5</v>
      </c>
    </row>
    <row r="42" spans="1:16" ht="43.5" x14ac:dyDescent="0.35">
      <c r="A42" s="27" t="s">
        <v>144</v>
      </c>
      <c r="B42" s="28" t="s">
        <v>197</v>
      </c>
      <c r="C42" s="1" t="str">
        <f>VLOOKUP(Tableau1_1[[#This Row],[ PROCESSUS]],TCD!$A$41:$B$55,2,FALSE)</f>
        <v>O-03</v>
      </c>
      <c r="D42" s="26" t="s">
        <v>1</v>
      </c>
      <c r="E42" s="27" t="s">
        <v>92</v>
      </c>
      <c r="F42" s="28" t="s">
        <v>150</v>
      </c>
      <c r="G42" s="28" t="s">
        <v>151</v>
      </c>
      <c r="H42" s="28" t="s">
        <v>152</v>
      </c>
      <c r="I42" s="29">
        <v>45877</v>
      </c>
      <c r="J42" s="27" t="s">
        <v>52</v>
      </c>
      <c r="K42" s="27" t="s">
        <v>25</v>
      </c>
      <c r="L42" s="30" t="str">
        <f ca="1">IFERROR(DATEDIF(TODAY(),Tableau1_1[[#This Row],[DATE BUTOIRE]],"d"),"")</f>
        <v/>
      </c>
      <c r="M42" s="27" t="s">
        <v>65</v>
      </c>
      <c r="N42" s="31">
        <f>VLOOKUP(Tableau1_1[[#This Row],[STATUT PDCA]],TCD!$A$59:$B$62,2,0)</f>
        <v>1</v>
      </c>
      <c r="O42" s="32" t="s">
        <v>108</v>
      </c>
      <c r="P42" s="27" t="s">
        <v>5</v>
      </c>
    </row>
    <row r="43" spans="1:16" ht="29" x14ac:dyDescent="0.35">
      <c r="A43" s="27" t="s">
        <v>145</v>
      </c>
      <c r="B43" s="28" t="s">
        <v>191</v>
      </c>
      <c r="C43" s="1" t="str">
        <f>VLOOKUP(Tableau1_1[[#This Row],[ PROCESSUS]],TCD!$A$41:$B$55,2,FALSE)</f>
        <v>M-01</v>
      </c>
      <c r="D43" s="26" t="s">
        <v>12</v>
      </c>
      <c r="E43" s="27" t="s">
        <v>89</v>
      </c>
      <c r="F43" s="28" t="s">
        <v>156</v>
      </c>
      <c r="G43" s="28" t="s">
        <v>157</v>
      </c>
      <c r="H43" s="28" t="s">
        <v>158</v>
      </c>
      <c r="I43" s="29">
        <v>45878</v>
      </c>
      <c r="J43" s="27" t="s">
        <v>53</v>
      </c>
      <c r="K43" s="27" t="s">
        <v>10</v>
      </c>
      <c r="L43" s="30" t="str">
        <f ca="1">IFERROR(DATEDIF(TODAY(),Tableau1_1[[#This Row],[DATE BUTOIRE]],"d"),"")</f>
        <v/>
      </c>
      <c r="M43" s="27" t="s">
        <v>59</v>
      </c>
      <c r="N43" s="31">
        <f>VLOOKUP(Tableau1_1[[#This Row],[STATUT PDCA]],TCD!$A$59:$B$62,2,0)</f>
        <v>0.2</v>
      </c>
      <c r="O43" s="32" t="s">
        <v>108</v>
      </c>
      <c r="P43" s="27" t="s">
        <v>5</v>
      </c>
    </row>
    <row r="44" spans="1:16" ht="29" x14ac:dyDescent="0.35">
      <c r="A44" s="27" t="s">
        <v>146</v>
      </c>
      <c r="B44" s="28" t="s">
        <v>192</v>
      </c>
      <c r="C44" s="1" t="str">
        <f>VLOOKUP(Tableau1_1[[#This Row],[ PROCESSUS]],TCD!$A$41:$B$55,2,FALSE)</f>
        <v>M-02</v>
      </c>
      <c r="D44" s="26" t="s">
        <v>22</v>
      </c>
      <c r="E44" s="27" t="s">
        <v>90</v>
      </c>
      <c r="F44" s="28" t="s">
        <v>165</v>
      </c>
      <c r="G44" s="28" t="s">
        <v>166</v>
      </c>
      <c r="H44" s="28" t="s">
        <v>167</v>
      </c>
      <c r="I44" s="29">
        <v>45879</v>
      </c>
      <c r="J44" s="27" t="s">
        <v>54</v>
      </c>
      <c r="K44" s="27" t="s">
        <v>6</v>
      </c>
      <c r="L44" s="30" t="str">
        <f ca="1">IFERROR(DATEDIF(TODAY(),Tableau1_1[[#This Row],[DATE BUTOIRE]],"d"),"")</f>
        <v/>
      </c>
      <c r="M44" s="27" t="s">
        <v>63</v>
      </c>
      <c r="N44" s="31">
        <f>VLOOKUP(Tableau1_1[[#This Row],[STATUT PDCA]],TCD!$A$59:$B$62,2,0)</f>
        <v>0.8</v>
      </c>
      <c r="O44" s="32" t="s">
        <v>108</v>
      </c>
      <c r="P44" s="27" t="s">
        <v>5</v>
      </c>
    </row>
    <row r="45" spans="1:16" ht="29" x14ac:dyDescent="0.35">
      <c r="A45" s="27" t="s">
        <v>147</v>
      </c>
      <c r="B45" s="28" t="s">
        <v>193</v>
      </c>
      <c r="C45" s="1" t="str">
        <f>VLOOKUP(Tableau1_1[[#This Row],[ PROCESSUS]],TCD!$A$41:$B$55,2,FALSE)</f>
        <v>M-03</v>
      </c>
      <c r="D45" s="26" t="s">
        <v>27</v>
      </c>
      <c r="E45" s="27" t="s">
        <v>88</v>
      </c>
      <c r="F45" s="28" t="s">
        <v>165</v>
      </c>
      <c r="G45" s="28" t="s">
        <v>166</v>
      </c>
      <c r="H45" s="28" t="s">
        <v>167</v>
      </c>
      <c r="I45" s="29">
        <v>45880</v>
      </c>
      <c r="J45" s="27" t="s">
        <v>55</v>
      </c>
      <c r="K45" s="27" t="s">
        <v>2</v>
      </c>
      <c r="L45" s="30" t="str">
        <f ca="1">IFERROR(DATEDIF(TODAY(),Tableau1_1[[#This Row],[DATE BUTOIRE]],"d"),"")</f>
        <v/>
      </c>
      <c r="M45" s="27" t="s">
        <v>59</v>
      </c>
      <c r="N45" s="31">
        <f>VLOOKUP(Tableau1_1[[#This Row],[STATUT PDCA]],TCD!$A$59:$B$62,2,0)</f>
        <v>0.2</v>
      </c>
      <c r="O45" s="32" t="s">
        <v>106</v>
      </c>
      <c r="P45" s="27" t="s">
        <v>5</v>
      </c>
    </row>
    <row r="46" spans="1:16" ht="29" x14ac:dyDescent="0.35">
      <c r="A46" s="27" t="s">
        <v>148</v>
      </c>
      <c r="B46" s="28" t="s">
        <v>194</v>
      </c>
      <c r="C46" s="1" t="str">
        <f>VLOOKUP(Tableau1_1[[#This Row],[ PROCESSUS]],TCD!$A$41:$B$55,2,FALSE)</f>
        <v>M-04</v>
      </c>
      <c r="D46" s="26" t="s">
        <v>12</v>
      </c>
      <c r="E46" s="27" t="s">
        <v>91</v>
      </c>
      <c r="F46" s="28" t="s">
        <v>156</v>
      </c>
      <c r="G46" s="28" t="s">
        <v>157</v>
      </c>
      <c r="H46" s="28" t="s">
        <v>158</v>
      </c>
      <c r="I46" s="29">
        <v>45881</v>
      </c>
      <c r="J46" s="27" t="s">
        <v>56</v>
      </c>
      <c r="K46" s="27" t="s">
        <v>2</v>
      </c>
      <c r="L46" s="30" t="str">
        <f ca="1">IFERROR(DATEDIF(TODAY(),Tableau1_1[[#This Row],[DATE BUTOIRE]],"d"),"")</f>
        <v/>
      </c>
      <c r="M46" s="27" t="s">
        <v>61</v>
      </c>
      <c r="N46" s="31">
        <f>VLOOKUP(Tableau1_1[[#This Row],[STATUT PDCA]],TCD!$A$59:$B$62,2,0)</f>
        <v>0.6</v>
      </c>
      <c r="O46" s="32" t="s">
        <v>108</v>
      </c>
      <c r="P46" s="27" t="s">
        <v>5</v>
      </c>
    </row>
  </sheetData>
  <mergeCells count="1">
    <mergeCell ref="B2:D2"/>
  </mergeCells>
  <phoneticPr fontId="8" type="noConversion"/>
  <conditionalFormatting sqref="L7:L46">
    <cfRule type="cellIs" dxfId="3" priority="1" operator="lessThanOrEqual">
      <formula>0</formula>
    </cfRule>
    <cfRule type="cellIs" dxfId="2" priority="3" operator="greaterThan">
      <formula>30</formula>
    </cfRule>
    <cfRule type="cellIs" dxfId="1" priority="4" operator="between">
      <formula>10</formula>
      <formula>30</formula>
    </cfRule>
    <cfRule type="cellIs" dxfId="0" priority="5" operator="between">
      <formula>1</formula>
      <formula>10</formula>
    </cfRule>
  </conditionalFormatting>
  <dataValidations count="1">
    <dataValidation type="list" allowBlank="1" showInputMessage="1" showErrorMessage="1" sqref="O7:O46" xr:uid="{6F32514D-3A38-4BD8-BCC9-377E4ACB94FA}">
      <formula1>"OUI,NON,ACTION EN COURS"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5BF022-2E2A-45E8-B39C-0947C337CC5E}">
          <x14:formula1>
            <xm:f>TCD!$F$15:$F$19</xm:f>
          </x14:formula1>
          <xm:sqref>E7:E46</xm:sqref>
        </x14:dataValidation>
        <x14:dataValidation type="list" allowBlank="1" showInputMessage="1" showErrorMessage="1" xr:uid="{5EECC41C-AC6F-4BA3-B368-32EE070681B4}">
          <x14:formula1>
            <xm:f>TCD!$A$42:$A$55</xm:f>
          </x14:formula1>
          <xm:sqref>B7:B46</xm:sqref>
        </x14:dataValidation>
        <x14:dataValidation type="list" allowBlank="1" showInputMessage="1" showErrorMessage="1" xr:uid="{18AE7FEC-CFC1-4B9F-B638-4760753EE3C5}">
          <x14:formula1>
            <xm:f>TCD!$A$59:$A$62</xm:f>
          </x14:formula1>
          <xm:sqref>M7:M46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A8C2-C2C9-4D51-875C-E5773D6143D4}">
  <sheetPr codeName="Feuil2"/>
  <dimension ref="B3:E16"/>
  <sheetViews>
    <sheetView showGridLines="0" topLeftCell="A6" workbookViewId="0">
      <selection activeCell="E13" sqref="E13"/>
    </sheetView>
  </sheetViews>
  <sheetFormatPr baseColWidth="10" defaultRowHeight="14.5" x14ac:dyDescent="0.35"/>
  <cols>
    <col min="3" max="3" width="20" customWidth="1"/>
    <col min="4" max="4" width="45.36328125" customWidth="1"/>
  </cols>
  <sheetData>
    <row r="3" spans="2:5" ht="32" customHeight="1" x14ac:dyDescent="0.35">
      <c r="B3" s="4" t="s">
        <v>57</v>
      </c>
      <c r="C3" s="4" t="s">
        <v>0</v>
      </c>
      <c r="D3" s="5" t="s">
        <v>58</v>
      </c>
    </row>
    <row r="4" spans="2:5" ht="43" customHeight="1" x14ac:dyDescent="0.35">
      <c r="B4" s="1" t="s">
        <v>59</v>
      </c>
      <c r="C4" s="2">
        <v>0.2</v>
      </c>
      <c r="D4" s="3" t="s">
        <v>60</v>
      </c>
    </row>
    <row r="5" spans="2:5" ht="41.5" customHeight="1" x14ac:dyDescent="0.35">
      <c r="B5" s="1" t="s">
        <v>61</v>
      </c>
      <c r="C5" s="2">
        <v>0.5</v>
      </c>
      <c r="D5" s="3" t="s">
        <v>62</v>
      </c>
    </row>
    <row r="6" spans="2:5" ht="36.5" customHeight="1" x14ac:dyDescent="0.35">
      <c r="B6" s="1" t="s">
        <v>63</v>
      </c>
      <c r="C6" s="2">
        <v>0.8</v>
      </c>
      <c r="D6" s="3" t="s">
        <v>64</v>
      </c>
    </row>
    <row r="7" spans="2:5" ht="39" customHeight="1" x14ac:dyDescent="0.35">
      <c r="B7" s="1" t="s">
        <v>65</v>
      </c>
      <c r="C7" s="2">
        <v>1</v>
      </c>
      <c r="D7" s="3" t="s">
        <v>66</v>
      </c>
    </row>
    <row r="12" spans="2:5" ht="29" x14ac:dyDescent="0.35">
      <c r="B12" s="5" t="s">
        <v>70</v>
      </c>
      <c r="C12" s="5" t="s">
        <v>72</v>
      </c>
      <c r="D12" s="5" t="s">
        <v>71</v>
      </c>
      <c r="E12" s="5" t="s">
        <v>73</v>
      </c>
    </row>
    <row r="13" spans="2:5" ht="29" x14ac:dyDescent="0.35">
      <c r="B13" s="11" t="s">
        <v>4</v>
      </c>
      <c r="C13" s="11" t="s">
        <v>75</v>
      </c>
      <c r="D13" s="10" t="s">
        <v>74</v>
      </c>
      <c r="E13" s="10" t="s">
        <v>83</v>
      </c>
    </row>
    <row r="14" spans="2:5" ht="29" x14ac:dyDescent="0.35">
      <c r="B14" s="10" t="s">
        <v>81</v>
      </c>
      <c r="C14" s="11" t="s">
        <v>77</v>
      </c>
      <c r="D14" s="10" t="s">
        <v>76</v>
      </c>
      <c r="E14" s="10" t="s">
        <v>84</v>
      </c>
    </row>
    <row r="15" spans="2:5" ht="29" x14ac:dyDescent="0.35">
      <c r="B15" s="11" t="s">
        <v>8</v>
      </c>
      <c r="C15" s="11" t="s">
        <v>79</v>
      </c>
      <c r="D15" s="10" t="s">
        <v>78</v>
      </c>
      <c r="E15" s="10" t="s">
        <v>85</v>
      </c>
    </row>
    <row r="16" spans="2:5" x14ac:dyDescent="0.35">
      <c r="B16" s="10" t="s">
        <v>82</v>
      </c>
      <c r="C16" s="7"/>
      <c r="D16" s="10" t="s">
        <v>80</v>
      </c>
      <c r="E16" s="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D94D-511C-4035-BAFC-AB58E499091F}">
  <sheetPr codeName="Feuil3"/>
  <dimension ref="A1:N17"/>
  <sheetViews>
    <sheetView showGridLines="0" tabSelected="1" zoomScale="107" zoomScaleNormal="120" workbookViewId="0">
      <selection activeCell="L5" sqref="L5"/>
    </sheetView>
  </sheetViews>
  <sheetFormatPr baseColWidth="10" defaultRowHeight="14.5" x14ac:dyDescent="0.35"/>
  <cols>
    <col min="1" max="1" width="25.453125" customWidth="1"/>
    <col min="3" max="3" width="11.90625" customWidth="1"/>
    <col min="6" max="6" width="11.6328125" customWidth="1"/>
    <col min="8" max="8" width="10.08984375" customWidth="1"/>
    <col min="10" max="10" width="14.90625" customWidth="1"/>
  </cols>
  <sheetData>
    <row r="1" spans="1:14" ht="5.5" customHeight="1" x14ac:dyDescent="0.35">
      <c r="A1" s="15"/>
      <c r="B1" s="16"/>
      <c r="C1" s="16"/>
      <c r="D1" s="16"/>
      <c r="E1" s="16"/>
      <c r="F1" s="16"/>
      <c r="G1" s="16"/>
      <c r="H1" s="16"/>
      <c r="I1" s="16"/>
      <c r="J1" s="17"/>
      <c r="K1" s="18"/>
    </row>
    <row r="2" spans="1:14" ht="29.5" customHeight="1" x14ac:dyDescent="0.35">
      <c r="A2" s="49" t="s">
        <v>190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4"/>
      <c r="M2" s="14"/>
      <c r="N2" s="14"/>
    </row>
    <row r="14" spans="1:14" ht="8" customHeight="1" x14ac:dyDescent="0.35"/>
    <row r="17" ht="10.5" customHeight="1" x14ac:dyDescent="0.35"/>
  </sheetData>
  <mergeCells count="1">
    <mergeCell ref="A2:K2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x 3 1 P W i b s 5 + G m A A A A 9 w A A A B I A H A B D b 2 5 m a W c v U G F j a 2 F n Z S 5 4 b W w g o h g A K K A U A A A A A A A A A A A A A A A A A A A A A A A A A A A A h Y 8 9 D o I w A I W v Q r r T H x g E U s p g 4 i S J 0 c S 4 N q V C I x T T F s v d H D y S V x C j q J v j + 9 4 3 v H e / 3 m g x d m 1 w k c a q X u e A Q A w C q U V f K V 3 n Y H D H M A E F o x s u T r y W w S R r m 4 2 2 y k H j 3 D l D y H s P f Q x 7 U 6 M I Y 4 I O 5 X o n G t l x 8 J H V f z l U 2 j q u h Q S M 7 l 9 j W A R J n E K S L F K I K Z o p L Z X + G t E 0 + N n + Q L o c W j c Y y Y 4 m X G 0 p m i N F 7 x P s A V B L A w Q U A A I A C A D H f U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3 1 P W i l w t n Z i A Q A A 2 w I A A B M A H A B G b 3 J t d W x h c y 9 T Z W N 0 a W 9 u M S 5 t I K I Y A C i g F A A A A A A A A A A A A A A A A A A A A A A A A A A A A G 1 S z W q D Q B C + C 7 7 D Y i k Y k E C g 9 B J y C N p D L o 3 U Q A 8 h h 1 U n Z B P d D f s j K Z I H 6 J v U 5 / D F O h s b S r t 6 W X e + b 7 7 5 Z m Y V F J o J T r L h n M 1 9 z / f U g U o o y Y b m F V A z I w t S g f Y 9 g l 8 m j C w A I y + X A q p p b K Q E r t + F P O V C n M J J u 3 2 l N S y C e 2 6 w u 2 5 j w T W S d t E g 8 R B s P s 5 A a l G y P e u 7 A M V u 7 O l G U q 7 2 Q t a x q E z N L U u F Q 8 G o b Y N V Q p Y 3 k 0 F E t F X Q c N H X i L R B K k V e 9 V 8 1 O E g C q p D s P J q 1 z o + 2 6 b 0 D v I E 6 C 6 6 s J 1 e Q a i A l k K T v c q P v c I n R A T a y 7 4 C E R 3 S t J g i v u H 5 + m t p W b n j / W R z 6 j v I C n N Q V L 1 m B F y O t f m Z Y w 1 x n f a d M p a k m S 4 0 j L Y 1 b 4 Z e y z p E y w k A P V G o 3 P g y X x A J X i r + N 2 / w P I 8 U e G 1 z o G C W V T E i m c a 3 / k Q w 9 G U 3 S J F 6 6 w o 0 d S Y 2 a J H w c G V s s a g t S J v 9 W v E 5 8 j / H x Z z X / B l B L A Q I t A B Q A A g A I A M d 9 T 1 o m 7 O f h p g A A A P c A A A A S A A A A A A A A A A A A A A A A A A A A A A B D b 2 5 m a W c v U G F j a 2 F n Z S 5 4 b W x Q S w E C L Q A U A A I A C A D H f U 9 a D 8 r p q 6 Q A A A D p A A A A E w A A A A A A A A A A A A A A A A D y A A A A W 0 N v b n R l b n R f V H l w Z X N d L n h t b F B L A Q I t A B Q A A g A I A M d 9 T 1 o p c L Z 2 Y g E A A N s C A A A T A A A A A A A A A A A A A A A A A O M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T A A A A A A A A N x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E 5 M G M 5 Y T Y t M T Y 1 Y S 0 0 O W M 2 L W J k Z W U t Y z h h Y j g y N D Y y Y W F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W F 1 M V 8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S 9 B d X R v U m V t b 3 Z l Z E N v b H V t b n M x L n t J R C B B Y 3 R p b 2 4 s M H 0 m c X V v d D s s J n F 1 b 3 Q 7 U 2 V j d G l v b j E v V G F i b G V h d T E v Q X V 0 b 1 J l b W 9 2 Z W R D b 2 x 1 b W 5 z M S 5 7 U H J v Y m z D q G 1 l L D F 9 J n F 1 b 3 Q 7 L C Z x d W 9 0 O 1 N l Y 3 R p b 2 4 x L 1 R h Y m x l Y X U x L 0 F 1 d G 9 S Z W 1 v d m V k Q 2 9 s d W 1 u c z E u e 0 R l c 2 N y a X B 0 a W 9 u L D J 9 J n F 1 b 3 Q 7 L C Z x d W 9 0 O 1 N l Y 3 R p b 2 4 x L 1 R h Y m x l Y X U x L 0 F 1 d G 9 S Z W 1 v d m V k Q 2 9 s d W 1 u c z E u e 0 9 i a m V j d G l m L D N 9 J n F 1 b 3 Q 7 L C Z x d W 9 0 O 1 N l Y 3 R p b 2 4 x L 1 R h Y m x l Y X U x L 0 F 1 d G 9 S Z W 1 v d m V k Q 2 9 s d W 1 u c z E u e 1 J l c 3 B v b n N h Y m x l L D R 9 J n F 1 b 3 Q 7 L C Z x d W 9 0 O 1 N l Y 3 R p b 2 4 x L 1 R h Y m x l Y X U x L 0 F 1 d G 9 S Z W 1 v d m V k Q 2 9 s d W 1 u c z E u e 0 R h d G U g Z G U g R M O p Y n V 0 L D V 9 J n F 1 b 3 Q 7 L C Z x d W 9 0 O 1 N l Y 3 R p b 2 4 x L 1 R h Y m x l Y X U x L 0 F 1 d G 9 S Z W 1 v d m V k Q 2 9 s d W 1 u c z E u e 0 R 1 c s O p Z S A o a m 9 1 c n M p L D Z 9 J n F 1 b 3 Q 7 L C Z x d W 9 0 O 1 N l Y 3 R p b 2 4 x L 1 R h Y m x l Y X U x L 0 F 1 d G 9 S Z W 1 v d m V k Q 2 9 s d W 1 u c z E u e 8 O J Y 2 j D q W F u Y 2 U s N 3 0 m c X V v d D s s J n F 1 b 3 Q 7 U 2 V j d G l v b j E v V G F i b G V h d T E v Q X V 0 b 1 J l b W 9 2 Z W R D b 2 x 1 b W 5 z M S 5 7 S W 5 k a W N h d G V 1 c i B k Z S B T d W l 2 a S w 4 f S Z x d W 9 0 O y w m c X V v d D t T Z W N 0 a W 9 u M S 9 U Y W J s Z W F 1 M S 9 B d X R v U m V t b 3 Z l Z E N v b H V t b n M x L n t S w 6 l z d W x 0 Y X Q g Q X R 0 Z W 5 k d S w 5 f S Z x d W 9 0 O y w m c X V v d D t T Z W N 0 a W 9 u M S 9 U Y W J s Z W F 1 M S 9 B d X R v U m V t b 3 Z l Z E N v b H V t b n M x L n t S w 6 l z d W x 0 Y X Q g T 2 J 0 Z W 5 1 L D E w f S Z x d W 9 0 O y w m c X V v d D t T Z W N 0 a W 9 u M S 9 U Y W J s Z W F 1 M S 9 B d X R v U m V t b 3 Z l Z E N v b H V t b n M x L n v D i W N h c n Q s M T F 9 J n F 1 b 3 Q 7 L C Z x d W 9 0 O 1 N l Y 3 R p b 2 4 x L 1 R h Y m x l Y X U x L 0 F 1 d G 9 S Z W 1 v d m V k Q 2 9 s d W 1 u c z E u e 0 F j d G l v b i B D b 3 J y Z W N 0 a X Z l L D E y f S Z x d W 9 0 O y w m c X V v d D t T Z W N 0 a W 9 u M S 9 U Y W J s Z W F 1 M S 9 B d X R v U m V t b 3 Z l Z E N v b H V t b n M x L n t B Y 3 R p b 2 4 g U H L D q X Z l b n R p d m U s M T N 9 J n F 1 b 3 Q 7 L C Z x d W 9 0 O 1 N l Y 3 R p b 2 4 x L 1 R h Y m x l Y X U x L 0 F 1 d G 9 S Z W 1 v d m V k Q 2 9 s d W 1 u c z E u e 1 B y a W 9 y a X T D q S w x N H 0 m c X V v d D s s J n F 1 b 3 Q 7 U 2 V j d G l v b j E v V G F i b G V h d T E v Q X V 0 b 1 J l b W 9 2 Z W R D b 2 x 1 b W 5 z M S 5 7 U 3 R h d H V 0 I F B E Q 0 E s M T V 9 J n F 1 b 3 Q 7 L C Z x d W 9 0 O 1 N l Y 3 R p b 2 4 x L 1 R h Y m x l Y X U x L 0 F 1 d G 9 S Z W 1 v d m V k Q 2 9 s d W 1 u c z E u e 0 F 2 Y W 5 j Z W 1 l b n Q g K C U p L D E 2 f S Z x d W 9 0 O y w m c X V v d D t T Z W N 0 a W 9 u M S 9 U Y W J s Z W F 1 M S 9 B d X R v U m V t b 3 Z l Z E N v b H V t b n M x L n t D b 2 1 t Z W 5 0 Y W l y Z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Y X U x L 0 F 1 d G 9 S Z W 1 v d m V k Q 2 9 s d W 1 u c z E u e 0 l E I E F j d G l v b i w w f S Z x d W 9 0 O y w m c X V v d D t T Z W N 0 a W 9 u M S 9 U Y W J s Z W F 1 M S 9 B d X R v U m V t b 3 Z l Z E N v b H V t b n M x L n t Q c m 9 i b M O o b W U s M X 0 m c X V v d D s s J n F 1 b 3 Q 7 U 2 V j d G l v b j E v V G F i b G V h d T E v Q X V 0 b 1 J l b W 9 2 Z W R D b 2 x 1 b W 5 z M S 5 7 R G V z Y 3 J p c H R p b 2 4 s M n 0 m c X V v d D s s J n F 1 b 3 Q 7 U 2 V j d G l v b j E v V G F i b G V h d T E v Q X V 0 b 1 J l b W 9 2 Z W R D b 2 x 1 b W 5 z M S 5 7 T 2 J q Z W N 0 a W Y s M 3 0 m c X V v d D s s J n F 1 b 3 Q 7 U 2 V j d G l v b j E v V G F i b G V h d T E v Q X V 0 b 1 J l b W 9 2 Z W R D b 2 x 1 b W 5 z M S 5 7 U m V z c G 9 u c 2 F i b G U s N H 0 m c X V v d D s s J n F 1 b 3 Q 7 U 2 V j d G l v b j E v V G F i b G V h d T E v Q X V 0 b 1 J l b W 9 2 Z W R D b 2 x 1 b W 5 z M S 5 7 R G F 0 Z S B k Z S B E w 6 l i d X Q s N X 0 m c X V v d D s s J n F 1 b 3 Q 7 U 2 V j d G l v b j E v V G F i b G V h d T E v Q X V 0 b 1 J l b W 9 2 Z W R D b 2 x 1 b W 5 z M S 5 7 R H V y w 6 l l I C h q b 3 V y c y k s N n 0 m c X V v d D s s J n F 1 b 3 Q 7 U 2 V j d G l v b j E v V G F i b G V h d T E v Q X V 0 b 1 J l b W 9 2 Z W R D b 2 x 1 b W 5 z M S 5 7 w 4 l j a M O p Y W 5 j Z S w 3 f S Z x d W 9 0 O y w m c X V v d D t T Z W N 0 a W 9 u M S 9 U Y W J s Z W F 1 M S 9 B d X R v U m V t b 3 Z l Z E N v b H V t b n M x L n t J b m R p Y 2 F 0 Z X V y I G R l I F N 1 a X Z p L D h 9 J n F 1 b 3 Q 7 L C Z x d W 9 0 O 1 N l Y 3 R p b 2 4 x L 1 R h Y m x l Y X U x L 0 F 1 d G 9 S Z W 1 v d m V k Q 2 9 s d W 1 u c z E u e 1 L D q X N 1 b H R h d C B B d H R l b m R 1 L D l 9 J n F 1 b 3 Q 7 L C Z x d W 9 0 O 1 N l Y 3 R p b 2 4 x L 1 R h Y m x l Y X U x L 0 F 1 d G 9 S Z W 1 v d m V k Q 2 9 s d W 1 u c z E u e 1 L D q X N 1 b H R h d C B P Y n R l b n U s M T B 9 J n F 1 b 3 Q 7 L C Z x d W 9 0 O 1 N l Y 3 R p b 2 4 x L 1 R h Y m x l Y X U x L 0 F 1 d G 9 S Z W 1 v d m V k Q 2 9 s d W 1 u c z E u e 8 O J Y 2 F y d C w x M X 0 m c X V v d D s s J n F 1 b 3 Q 7 U 2 V j d G l v b j E v V G F i b G V h d T E v Q X V 0 b 1 J l b W 9 2 Z W R D b 2 x 1 b W 5 z M S 5 7 Q W N 0 a W 9 u I E N v c n J l Y 3 R p d m U s M T J 9 J n F 1 b 3 Q 7 L C Z x d W 9 0 O 1 N l Y 3 R p b 2 4 x L 1 R h Y m x l Y X U x L 0 F 1 d G 9 S Z W 1 v d m V k Q 2 9 s d W 1 u c z E u e 0 F j d G l v b i B Q c s O p d m V u d G l 2 Z S w x M 3 0 m c X V v d D s s J n F 1 b 3 Q 7 U 2 V j d G l v b j E v V G F i b G V h d T E v Q X V 0 b 1 J l b W 9 2 Z W R D b 2 x 1 b W 5 z M S 5 7 U H J p b 3 J p d M O p L D E 0 f S Z x d W 9 0 O y w m c X V v d D t T Z W N 0 a W 9 u M S 9 U Y W J s Z W F 1 M S 9 B d X R v U m V t b 3 Z l Z E N v b H V t b n M x L n t T d G F 0 d X Q g U E R D Q S w x N X 0 m c X V v d D s s J n F 1 b 3 Q 7 U 2 V j d G l v b j E v V G F i b G V h d T E v Q X V 0 b 1 J l b W 9 2 Z W R D b 2 x 1 b W 5 z M S 5 7 Q X Z h b m N l b W V u d C A o J S k s M T Z 9 J n F 1 b 3 Q 7 L C Z x d W 9 0 O 1 N l Y 3 R p b 2 4 x L 1 R h Y m x l Y X U x L 0 F 1 d G 9 S Z W 1 v d m V k Q 2 9 s d W 1 u c z E u e 0 N v b W 1 l b n R h a X J l L D E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g Q W N 0 a W 9 u J n F 1 b 3 Q 7 L C Z x d W 9 0 O 1 B y b 2 J s w 6 h t Z S Z x d W 9 0 O y w m c X V v d D t E Z X N j c m l w d G l v b i Z x d W 9 0 O y w m c X V v d D t P Y m p l Y 3 R p Z i Z x d W 9 0 O y w m c X V v d D t S Z X N w b 2 5 z Y W J s Z S Z x d W 9 0 O y w m c X V v d D t E Y X R l I G R l I E T D q W J 1 d C Z x d W 9 0 O y w m c X V v d D t E d X L D q W U g K G p v d X J z K S Z x d W 9 0 O y w m c X V v d D v D i W N o w 6 l h b m N l J n F 1 b 3 Q 7 L C Z x d W 9 0 O 0 l u Z G l j Y X R l d X I g Z G U g U 3 V p d m k m c X V v d D s s J n F 1 b 3 Q 7 U s O p c 3 V s d G F 0 I E F 0 d G V u Z H U m c X V v d D s s J n F 1 b 3 Q 7 U s O p c 3 V s d G F 0 I E 9 i d G V u d S Z x d W 9 0 O y w m c X V v d D v D i W N h c n Q m c X V v d D s s J n F 1 b 3 Q 7 Q W N 0 a W 9 u I E N v c n J l Y 3 R p d m U m c X V v d D s s J n F 1 b 3 Q 7 Q W N 0 a W 9 u I F B y w 6 l 2 Z W 5 0 a X Z l J n F 1 b 3 Q 7 L C Z x d W 9 0 O 1 B y a W 9 y a X T D q S Z x d W 9 0 O y w m c X V v d D t T d G F 0 d X Q g U E R D Q S Z x d W 9 0 O y w m c X V v d D t B d m F u Y 2 V t Z W 5 0 I C g l K S Z x d W 9 0 O y w m c X V v d D t D b 2 1 t Z W 5 0 Y W l y Z S Z x d W 9 0 O 1 0 i I C 8 + P E V u d H J 5 I F R 5 c G U 9 I k Z p b G x D b 2 x 1 b W 5 U e X B l c y I g V m F s d W U 9 I n N C Z 1 l H Q m d Z S k F 3 a 0 d B d 0 1 E Q m d Z R 0 J n T U c i I C 8 + P E V u d H J 5 I F R 5 c G U 9 I k Z p b G x M Y X N 0 V X B k Y X R l Z C I g V m F s d W U 9 I m Q y M D I 1 L T A y L T E 1 V D E 1 O j Q 1 O j A 4 L j g z N j k 2 M j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j j 1 z B e T d k + 1 G m C S 8 W J R S g A A A A A C A A A A A A A Q Z g A A A A E A A C A A A A D P t v S 5 D P a t m L z Z F E S n / V w M z z i R j T 0 n H G O / n d E C J m I R C w A A A A A O g A A A A A I A A C A A A A A g i f O j B C m R o 3 S 0 X 2 U 3 a Y P 1 E x Z + v O 5 B u q E T y k Y o F f u V 4 V A A A A A + 8 W T 4 J L k R Z R x d O S 1 y f f Q 4 E D G h k v T M U 6 P w h x M m x a m v 9 9 f K k L / v 1 6 3 U m + z 9 7 V O S Q F v E z H G k F l J y A f P U 0 m B Y A z 3 S g V q x 2 8 n R T 1 u H G M J e e n D L B 0 A A A A A 8 S j 8 W o D U B K 6 D q b v + f u 1 3 u u 9 a + e n z B T g m 6 5 w x e y y + C G f C R n U 5 h v w W x e v F T u s X K 0 P O x R C T T 8 F 2 n M c 2 D Q h f 0 G 1 e h < / D a t a M a s h u p > 
</file>

<file path=customXml/itemProps1.xml><?xml version="1.0" encoding="utf-8"?>
<ds:datastoreItem xmlns:ds="http://schemas.openxmlformats.org/officeDocument/2006/customXml" ds:itemID="{AE665A2C-9B6B-4D3E-A643-F6803F7AD0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DATA BASE</vt:lpstr>
      <vt:lpstr>Feuil1 (2)</vt:lpstr>
      <vt:lpstr>TDB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2025-02-15T15:46:11Z</dcterms:created>
  <dcterms:modified xsi:type="dcterms:W3CDTF">2026-01-15T11:33:37Z</dcterms:modified>
</cp:coreProperties>
</file>